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isa/Downloads/"/>
    </mc:Choice>
  </mc:AlternateContent>
  <xr:revisionPtr revIDLastSave="0" documentId="8_{74C72599-8A76-9A45-B0A4-9893047B6F50}" xr6:coauthVersionLast="47" xr6:coauthVersionMax="47" xr10:uidLastSave="{00000000-0000-0000-0000-000000000000}"/>
  <bookViews>
    <workbookView xWindow="0" yWindow="500" windowWidth="28800" windowHeight="11680" xr2:uid="{00000000-000D-0000-FFFF-FFFF00000000}"/>
  </bookViews>
  <sheets>
    <sheet name="DemandaEjecuti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G17" i="1" s="1"/>
  <c r="H17" i="1" s="1"/>
  <c r="I17" i="1" s="1"/>
  <c r="E16" i="1"/>
  <c r="G16" i="1" s="1"/>
  <c r="H16" i="1" s="1"/>
  <c r="I16" i="1" s="1"/>
  <c r="E14" i="1"/>
  <c r="G14" i="1" s="1"/>
  <c r="H14" i="1" s="1"/>
  <c r="I14" i="1" s="1"/>
  <c r="E15" i="1"/>
  <c r="G15" i="1" s="1"/>
  <c r="H15" i="1" s="1"/>
  <c r="I15" i="1" s="1"/>
  <c r="E13" i="1"/>
  <c r="G13" i="1" s="1"/>
  <c r="H13" i="1" s="1"/>
  <c r="I13" i="1" s="1"/>
  <c r="E18" i="1"/>
  <c r="G18" i="1" s="1"/>
  <c r="H18" i="1" s="1"/>
  <c r="I18" i="1" s="1"/>
  <c r="H12" i="1" l="1"/>
  <c r="I12" i="1" s="1"/>
  <c r="G11" i="1"/>
  <c r="H11" i="1" s="1"/>
  <c r="I11" i="1" s="1"/>
  <c r="E10" i="1"/>
  <c r="G10" i="1" s="1"/>
  <c r="H10" i="1" s="1"/>
  <c r="I10" i="1" s="1"/>
  <c r="E9" i="1" l="1"/>
  <c r="E8" i="1"/>
  <c r="E7" i="1"/>
  <c r="E6" i="1"/>
  <c r="G8" i="1" l="1"/>
  <c r="H8" i="1" s="1"/>
  <c r="I8" i="1" s="1"/>
  <c r="G7" i="1"/>
  <c r="H7" i="1" s="1"/>
  <c r="I7" i="1" s="1"/>
  <c r="G6" i="1"/>
  <c r="H6" i="1" s="1"/>
  <c r="I6" i="1" s="1"/>
  <c r="G9" i="1"/>
  <c r="H9" i="1" s="1"/>
  <c r="I9" i="1" s="1"/>
  <c r="I19" i="1"/>
  <c r="E5" i="1"/>
  <c r="G5" i="1" s="1"/>
  <c r="H5" i="1" s="1"/>
  <c r="I5" i="1" s="1"/>
  <c r="I20" i="1" l="1"/>
  <c r="I21" i="1" s="1"/>
</calcChain>
</file>

<file path=xl/sharedStrings.xml><?xml version="1.0" encoding="utf-8"?>
<sst xmlns="http://schemas.openxmlformats.org/spreadsheetml/2006/main" count="20" uniqueCount="18">
  <si>
    <t>Fecha</t>
  </si>
  <si>
    <t>Capital</t>
  </si>
  <si>
    <t>% Interes</t>
  </si>
  <si>
    <t>Dias</t>
  </si>
  <si>
    <t>INT C.Co</t>
  </si>
  <si>
    <t>Interes diario</t>
  </si>
  <si>
    <t>TOTAL</t>
  </si>
  <si>
    <t>R0606</t>
  </si>
  <si>
    <t>R0766</t>
  </si>
  <si>
    <t>Intereses</t>
  </si>
  <si>
    <t>Total</t>
  </si>
  <si>
    <t>Resolución</t>
  </si>
  <si>
    <t xml:space="preserve">Capital </t>
  </si>
  <si>
    <t>R1090</t>
  </si>
  <si>
    <t>R0945</t>
  </si>
  <si>
    <t>R1328</t>
  </si>
  <si>
    <t xml:space="preserve"> DTE: ASEGURADORA SOLIDARIA DE COLOMBIA E.C. DDO: ENDOSALUD DE OCCIDENTE</t>
  </si>
  <si>
    <t>R1520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</si>
</sst>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164" formatCode="_-&quot;$&quot;\ * #,##0.00_-;\-&quot;$&quot;\ * #,##0.00_-;_-&quot;$&quot;\ * &quot;-&quot;??_-;_-@_-"/>
    <numFmt numFmtId="165" formatCode="_-&quot;$&quot;* #,##0_-;\-&quot;$&quot;* #,##0_-;_-&quot;$&quot;* &quot;-&quot;??_-;_-@_-"/>
    <numFmt numFmtId="166" formatCode="[$$ -240A]* #,##0.00"/>
    <numFmt numFmtId="167" formatCode="0.0000"/>
    <numFmt numFmtId="168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BDAD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left" vertical="top" wrapText="1" readingOrder="1"/>
    </xf>
    <xf numFmtId="0" fontId="3" fillId="2" borderId="1" xfId="0" applyFont="1" applyFill="1" applyBorder="1" applyAlignment="1">
      <alignment horizontal="right" vertical="top" wrapText="1" readingOrder="1"/>
    </xf>
    <xf numFmtId="0" fontId="3" fillId="2" borderId="1" xfId="0" applyFont="1" applyFill="1" applyBorder="1" applyAlignment="1">
      <alignment horizontal="center" vertical="top" wrapText="1" readingOrder="1"/>
    </xf>
    <xf numFmtId="17" fontId="0" fillId="0" borderId="1" xfId="0" applyNumberFormat="1" applyBorder="1" applyAlignment="1">
      <alignment vertical="top"/>
    </xf>
    <xf numFmtId="165" fontId="0" fillId="0" borderId="1" xfId="1" applyNumberFormat="1" applyFont="1" applyBorder="1" applyAlignment="1">
      <alignment vertical="top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166" fontId="4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vertical="top"/>
    </xf>
    <xf numFmtId="42" fontId="0" fillId="0" borderId="1" xfId="0" applyNumberForma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168" fontId="0" fillId="0" borderId="1" xfId="0" applyNumberFormat="1" applyBorder="1" applyAlignment="1">
      <alignment horizontal="center" vertical="top"/>
    </xf>
    <xf numFmtId="167" fontId="0" fillId="0" borderId="1" xfId="0" applyNumberFormat="1" applyBorder="1" applyAlignment="1">
      <alignment horizontal="center" vertical="top"/>
    </xf>
    <xf numFmtId="42" fontId="5" fillId="0" borderId="1" xfId="0" applyNumberFormat="1" applyFont="1" applyBorder="1" applyAlignment="1">
      <alignment vertical="top"/>
    </xf>
    <xf numFmtId="42" fontId="2" fillId="0" borderId="1" xfId="0" applyNumberFormat="1" applyFont="1" applyBorder="1" applyAlignment="1">
      <alignment vertical="top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BDA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1"/>
  <sheetViews>
    <sheetView tabSelected="1" topLeftCell="A3" zoomScaleNormal="100" workbookViewId="0">
      <selection activeCell="B19" sqref="B19:H19"/>
    </sheetView>
  </sheetViews>
  <sheetFormatPr baseColWidth="10" defaultRowHeight="15" x14ac:dyDescent="0.2"/>
  <cols>
    <col min="2" max="2" width="13" customWidth="1"/>
    <col min="3" max="3" width="15.5" customWidth="1"/>
    <col min="4" max="4" width="12.33203125" customWidth="1"/>
    <col min="5" max="5" width="12.83203125" customWidth="1"/>
    <col min="9" max="9" width="16.6640625" customWidth="1"/>
    <col min="13" max="13" width="24" customWidth="1"/>
    <col min="14" max="14" width="17.1640625" customWidth="1"/>
    <col min="15" max="15" width="18.33203125" customWidth="1"/>
  </cols>
  <sheetData>
    <row r="2" spans="2:9" ht="14" customHeight="1" x14ac:dyDescent="0.2"/>
    <row r="3" spans="2:9" ht="24.5" customHeight="1" x14ac:dyDescent="0.2">
      <c r="B3" s="17" t="s">
        <v>16</v>
      </c>
      <c r="C3" s="18"/>
      <c r="D3" s="18"/>
      <c r="E3" s="18"/>
      <c r="F3" s="18"/>
      <c r="G3" s="18"/>
      <c r="H3" s="18"/>
      <c r="I3" s="18"/>
    </row>
    <row r="4" spans="2:9" ht="28" x14ac:dyDescent="0.2">
      <c r="B4" s="1" t="s">
        <v>0</v>
      </c>
      <c r="C4" s="2" t="s">
        <v>1</v>
      </c>
      <c r="D4" s="3" t="s">
        <v>11</v>
      </c>
      <c r="E4" s="3" t="s">
        <v>2</v>
      </c>
      <c r="F4" s="3" t="s">
        <v>3</v>
      </c>
      <c r="G4" s="2" t="s">
        <v>4</v>
      </c>
      <c r="H4" s="3" t="s">
        <v>5</v>
      </c>
      <c r="I4" s="3" t="s">
        <v>6</v>
      </c>
    </row>
    <row r="5" spans="2:9" x14ac:dyDescent="0.2">
      <c r="B5" s="4">
        <v>45047</v>
      </c>
      <c r="C5" s="5">
        <v>11671479</v>
      </c>
      <c r="D5" s="11" t="s">
        <v>7</v>
      </c>
      <c r="E5" s="7">
        <f>(30.27/12)</f>
        <v>2.5225</v>
      </c>
      <c r="F5" s="6">
        <v>31</v>
      </c>
      <c r="G5" s="8">
        <f t="shared" ref="G5:G9" si="0">(E5*1.5)</f>
        <v>3.7837499999999999</v>
      </c>
      <c r="H5" s="9">
        <f>(G5/30)</f>
        <v>0.12612499999999999</v>
      </c>
      <c r="I5" s="10">
        <f t="shared" ref="I5:I9" si="1">((C5*(H5%*F5)))</f>
        <v>456340.23955124995</v>
      </c>
    </row>
    <row r="6" spans="2:9" x14ac:dyDescent="0.2">
      <c r="B6" s="4">
        <v>45078</v>
      </c>
      <c r="C6" s="5">
        <v>11671479</v>
      </c>
      <c r="D6" s="11" t="s">
        <v>8</v>
      </c>
      <c r="E6" s="6">
        <f>(44.64/12)</f>
        <v>3.72</v>
      </c>
      <c r="F6" s="12">
        <v>28</v>
      </c>
      <c r="G6" s="8">
        <f t="shared" si="0"/>
        <v>5.58</v>
      </c>
      <c r="H6" s="9">
        <f>(G6/30)</f>
        <v>0.186</v>
      </c>
      <c r="I6" s="10">
        <f t="shared" si="1"/>
        <v>607850.62631999992</v>
      </c>
    </row>
    <row r="7" spans="2:9" x14ac:dyDescent="0.2">
      <c r="B7" s="4">
        <v>45108</v>
      </c>
      <c r="C7" s="5">
        <v>11671479</v>
      </c>
      <c r="D7" s="6" t="s">
        <v>14</v>
      </c>
      <c r="E7" s="6">
        <f>(44.04/12)</f>
        <v>3.67</v>
      </c>
      <c r="F7" s="6">
        <v>31</v>
      </c>
      <c r="G7" s="8">
        <f t="shared" si="0"/>
        <v>5.5049999999999999</v>
      </c>
      <c r="H7" s="9">
        <f t="shared" ref="H7:H9" si="2">(G7/30)</f>
        <v>0.1835</v>
      </c>
      <c r="I7" s="10">
        <f t="shared" si="1"/>
        <v>663932.08291500004</v>
      </c>
    </row>
    <row r="8" spans="2:9" x14ac:dyDescent="0.2">
      <c r="B8" s="4">
        <v>45139</v>
      </c>
      <c r="C8" s="5">
        <v>11671479</v>
      </c>
      <c r="D8" s="6" t="s">
        <v>13</v>
      </c>
      <c r="E8" s="14">
        <f>(43.13/12)</f>
        <v>3.5941666666666667</v>
      </c>
      <c r="F8" s="6">
        <v>31</v>
      </c>
      <c r="G8" s="8">
        <f t="shared" si="0"/>
        <v>5.3912500000000003</v>
      </c>
      <c r="H8" s="9">
        <f t="shared" si="2"/>
        <v>0.17970833333333333</v>
      </c>
      <c r="I8" s="10">
        <f t="shared" si="1"/>
        <v>650213.23197375005</v>
      </c>
    </row>
    <row r="9" spans="2:9" x14ac:dyDescent="0.2">
      <c r="B9" s="4">
        <v>45170</v>
      </c>
      <c r="C9" s="5">
        <v>11671479</v>
      </c>
      <c r="D9" s="6" t="s">
        <v>15</v>
      </c>
      <c r="E9" s="13">
        <f>(42.05/12)</f>
        <v>3.5041666666666664</v>
      </c>
      <c r="F9" s="6">
        <v>30</v>
      </c>
      <c r="G9" s="8">
        <f t="shared" si="0"/>
        <v>5.2562499999999996</v>
      </c>
      <c r="H9" s="9">
        <f t="shared" si="2"/>
        <v>0.17520833333333333</v>
      </c>
      <c r="I9" s="10">
        <f t="shared" si="1"/>
        <v>613482.11493749998</v>
      </c>
    </row>
    <row r="10" spans="2:9" x14ac:dyDescent="0.2">
      <c r="B10" s="4">
        <v>45200</v>
      </c>
      <c r="C10" s="5">
        <v>11671479</v>
      </c>
      <c r="D10" s="6" t="s">
        <v>17</v>
      </c>
      <c r="E10" s="6">
        <f>(37.8/12)</f>
        <v>3.15</v>
      </c>
      <c r="F10" s="12">
        <v>31</v>
      </c>
      <c r="G10" s="8">
        <f t="shared" ref="G10:G11" si="3">(E10*1.5)</f>
        <v>4.7249999999999996</v>
      </c>
      <c r="H10" s="9">
        <f t="shared" ref="H10:H11" si="4">(G10/30)</f>
        <v>0.1575</v>
      </c>
      <c r="I10" s="10">
        <f t="shared" ref="I10:I11" si="5">((C10*(H10%*F10)))</f>
        <v>569859.96217499999</v>
      </c>
    </row>
    <row r="11" spans="2:9" x14ac:dyDescent="0.2">
      <c r="B11" s="4">
        <v>45231</v>
      </c>
      <c r="C11" s="5">
        <v>11671479</v>
      </c>
      <c r="D11" s="6" t="s">
        <v>17</v>
      </c>
      <c r="E11" s="6">
        <v>3.02</v>
      </c>
      <c r="F11" s="12">
        <v>30</v>
      </c>
      <c r="G11" s="8">
        <f t="shared" si="3"/>
        <v>4.53</v>
      </c>
      <c r="H11" s="9">
        <f t="shared" si="4"/>
        <v>0.151</v>
      </c>
      <c r="I11" s="10">
        <f t="shared" si="5"/>
        <v>528717.9987</v>
      </c>
    </row>
    <row r="12" spans="2:9" x14ac:dyDescent="0.2">
      <c r="B12" s="4">
        <v>45261</v>
      </c>
      <c r="C12" s="5">
        <v>11671479</v>
      </c>
      <c r="D12" s="6" t="s">
        <v>17</v>
      </c>
      <c r="E12" s="6">
        <v>2.96</v>
      </c>
      <c r="F12" s="12">
        <v>31</v>
      </c>
      <c r="G12" s="8">
        <v>4.45</v>
      </c>
      <c r="H12" s="9">
        <f t="shared" ref="H12:H13" si="6">(G12/30)</f>
        <v>0.14833333333333334</v>
      </c>
      <c r="I12" s="10">
        <f t="shared" ref="I12:I13" si="7">((C12*(H12%*F12)))</f>
        <v>536693.50935000007</v>
      </c>
    </row>
    <row r="13" spans="2:9" x14ac:dyDescent="0.2">
      <c r="B13" s="4">
        <v>45292</v>
      </c>
      <c r="C13" s="5">
        <v>11671479</v>
      </c>
      <c r="D13" s="6"/>
      <c r="E13" s="13">
        <f>(23.32/12)</f>
        <v>1.9433333333333334</v>
      </c>
      <c r="F13" s="6">
        <v>31</v>
      </c>
      <c r="G13" s="8">
        <f t="shared" ref="G13" si="8">(E13*1.5)</f>
        <v>2.915</v>
      </c>
      <c r="H13" s="9">
        <f t="shared" si="6"/>
        <v>9.7166666666666665E-2</v>
      </c>
      <c r="I13" s="10">
        <f t="shared" si="7"/>
        <v>351564.39994500001</v>
      </c>
    </row>
    <row r="14" spans="2:9" x14ac:dyDescent="0.2">
      <c r="B14" s="4">
        <v>45323</v>
      </c>
      <c r="C14" s="5">
        <v>11671479</v>
      </c>
      <c r="D14" s="6"/>
      <c r="E14" s="13">
        <f>(30.18/12)</f>
        <v>2.5150000000000001</v>
      </c>
      <c r="F14" s="6">
        <v>29</v>
      </c>
      <c r="G14" s="8">
        <f t="shared" ref="G14" si="9">(E14*1.5)</f>
        <v>3.7725</v>
      </c>
      <c r="H14" s="9">
        <f t="shared" ref="H14" si="10">(G14/30)</f>
        <v>0.12575</v>
      </c>
      <c r="I14" s="10">
        <f t="shared" ref="I14" si="11">((C14*(H14%*F14)))</f>
        <v>425629.66043250001</v>
      </c>
    </row>
    <row r="15" spans="2:9" x14ac:dyDescent="0.2">
      <c r="B15" s="4">
        <v>45352</v>
      </c>
      <c r="C15" s="5">
        <v>11671479</v>
      </c>
      <c r="D15" s="6"/>
      <c r="E15" s="13">
        <f>(22.2/12)</f>
        <v>1.8499999999999999</v>
      </c>
      <c r="F15" s="6">
        <v>31</v>
      </c>
      <c r="G15" s="8">
        <f t="shared" ref="G15" si="12">(E15*1.5)</f>
        <v>2.7749999999999999</v>
      </c>
      <c r="H15" s="9">
        <f t="shared" ref="H15" si="13">(G15/30)</f>
        <v>9.2499999999999999E-2</v>
      </c>
      <c r="I15" s="10">
        <f t="shared" ref="I15" si="14">((C15*(H15%*F15)))</f>
        <v>334679.660325</v>
      </c>
    </row>
    <row r="16" spans="2:9" x14ac:dyDescent="0.2">
      <c r="B16" s="4">
        <v>45383</v>
      </c>
      <c r="C16" s="5">
        <v>11671479</v>
      </c>
      <c r="D16" s="6"/>
      <c r="E16" s="13">
        <f>(22.06/12)</f>
        <v>1.8383333333333332</v>
      </c>
      <c r="F16" s="6">
        <v>30</v>
      </c>
      <c r="G16" s="8">
        <f t="shared" ref="G16:G17" si="15">(E16*1.5)</f>
        <v>2.7574999999999998</v>
      </c>
      <c r="H16" s="9">
        <f t="shared" ref="H16:H17" si="16">(G16/30)</f>
        <v>9.191666666666666E-2</v>
      </c>
      <c r="I16" s="10">
        <f t="shared" ref="I16:I17" si="17">((C16*(H16%*F16)))</f>
        <v>321841.03342499997</v>
      </c>
    </row>
    <row r="17" spans="2:9" x14ac:dyDescent="0.2">
      <c r="B17" s="4">
        <v>45413</v>
      </c>
      <c r="C17" s="5">
        <v>11671479</v>
      </c>
      <c r="D17" s="6"/>
      <c r="E17" s="13">
        <f>(21.02/12)</f>
        <v>1.7516666666666667</v>
      </c>
      <c r="F17" s="6">
        <v>31</v>
      </c>
      <c r="G17" s="8">
        <f t="shared" si="15"/>
        <v>2.6274999999999999</v>
      </c>
      <c r="H17" s="9">
        <f t="shared" si="16"/>
        <v>8.7583333333333332E-2</v>
      </c>
      <c r="I17" s="10">
        <f t="shared" si="17"/>
        <v>316890.38108249998</v>
      </c>
    </row>
    <row r="18" spans="2:9" x14ac:dyDescent="0.2">
      <c r="B18" s="4">
        <v>45444</v>
      </c>
      <c r="C18" s="5">
        <v>11671479</v>
      </c>
      <c r="D18" s="6"/>
      <c r="E18" s="13">
        <f>(20.56/12)</f>
        <v>1.7133333333333332</v>
      </c>
      <c r="F18" s="6">
        <v>17</v>
      </c>
      <c r="G18" s="8">
        <f t="shared" ref="G18" si="18">(E18*1.5)</f>
        <v>2.57</v>
      </c>
      <c r="H18" s="9">
        <f t="shared" ref="H18" si="19">(G18/30)</f>
        <v>8.5666666666666655E-2</v>
      </c>
      <c r="I18" s="10">
        <f t="shared" ref="I18" si="20">((C18*(H18%*F18)))</f>
        <v>169975.63916999998</v>
      </c>
    </row>
    <row r="19" spans="2:9" x14ac:dyDescent="0.2">
      <c r="B19" s="19" t="s">
        <v>12</v>
      </c>
      <c r="C19" s="20"/>
      <c r="D19" s="20"/>
      <c r="E19" s="20"/>
      <c r="F19" s="20"/>
      <c r="G19" s="20"/>
      <c r="H19" s="21"/>
      <c r="I19" s="15">
        <f>C5</f>
        <v>11671479</v>
      </c>
    </row>
    <row r="20" spans="2:9" x14ac:dyDescent="0.2">
      <c r="B20" s="22" t="s">
        <v>9</v>
      </c>
      <c r="C20" s="23"/>
      <c r="D20" s="23"/>
      <c r="E20" s="23"/>
      <c r="F20" s="23"/>
      <c r="G20" s="23"/>
      <c r="H20" s="24"/>
      <c r="I20" s="16">
        <f>SUM(I3:I6)</f>
        <v>1064190.8658712499</v>
      </c>
    </row>
    <row r="21" spans="2:9" x14ac:dyDescent="0.2">
      <c r="B21" s="22" t="s">
        <v>10</v>
      </c>
      <c r="C21" s="23"/>
      <c r="D21" s="23"/>
      <c r="E21" s="23"/>
      <c r="F21" s="23"/>
      <c r="G21" s="23"/>
      <c r="H21" s="24"/>
      <c r="I21" s="16">
        <f>I19+I20</f>
        <v>12735669.865871251</v>
      </c>
    </row>
  </sheetData>
  <mergeCells count="4">
    <mergeCell ref="B3:I3"/>
    <mergeCell ref="B19:H19"/>
    <mergeCell ref="B20:H20"/>
    <mergeCell ref="B21:H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DemandaEjecutiva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luisa perez</cp:lastModifiedBy>
  <dcterms:created xsi:type="dcterms:W3CDTF">2023-06-28T13:54:02Z</dcterms:created>
  <dcterms:modified xsi:type="dcterms:W3CDTF">2024-06-17T20:52:29Z</dcterms:modified>
</cp:coreProperties>
</file>