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LAURA MELISSA HERRERA\"/>
    </mc:Choice>
  </mc:AlternateContent>
  <xr:revisionPtr revIDLastSave="0" documentId="13_ncr:1_{63908800-0A6F-4315-996C-5C82E94D5DA7}" xr6:coauthVersionLast="47" xr6:coauthVersionMax="47" xr10:uidLastSave="{00000000-0000-0000-0000-000000000000}"/>
  <bookViews>
    <workbookView xWindow="-120" yWindow="-163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<sst xmlns="http://schemas.openxmlformats.org/spreadsheetml/2006/main" count="241" uniqueCount="179">
  <si>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</si>
  <si>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</si>
  <si>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</si>
  <si>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</si>
  <si>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</si>
  <si>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</si>
  <si>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</si>
  <si>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</si>
  <si>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</si>
  <si>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</si>
  <si>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</si>
  <si>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</si>
  <si>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</si>
  <si>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</si>
  <si>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</si>
  <si>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</si>
  <si>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</si>
  <si>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</si>
  <si>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</si>
  <si>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</si>
  <si>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</si>
  <si>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</si>
  <si>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</si>
  <si>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</si>
  <si>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</si>
  <si>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</si>
  <si>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</si>
  <si>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</si>
  <si>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</si>
  <si>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</si>
  <si>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</si>
  <si>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</si>
  <si>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</si>
  <si>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</si>
  <si>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</si>
  <si>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</si>
  <si>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</si>
  <si>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</si>
  <si>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</si>
  <si>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</si>
  <si>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</si>
  <si>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</si>
  <si>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</si>
  <si>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</si>
  <si>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</si>
  <si>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</si>
  <si>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</si>
  <si>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</si>
  <si>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</si>
  <si>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</si>
  <si>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</si>
  <si>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</si>
  <si>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</si>
  <si>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</si>
  <si>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</si>
  <si>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</si>
  <si>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</si>
  <si>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</si>
  <si>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</si>
  <si>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</si>
  <si>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</si>
  <si>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</si>
  <si>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</si>
  <si>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</si>
  <si>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</si>
  <si>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</si>
  <si>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</si>
  <si>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</si>
  <si>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</si>
  <si>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</si>
  <si>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</si>
  <si>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</si>
  <si>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</si>
  <si>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</si>
  <si>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</si>
  <si>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</si>
  <si>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</si>
  <si>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</si>
  <si>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</si>
  <si>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</si>
  <si>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</si>
  <si>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</si>
  <si>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</si>
  <si>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</si>
  <si>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</si>
  <si>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</si>
  <si>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</si>
  <si>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</si>
  <si>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</si>
  <si>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</si>
  <si>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</si>
  <si>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</si>
  <si>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</si>
  <si>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</si>
  <si>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</si>
  <si>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</si>
  <si>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</si>
  <si>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</si>
  <si>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</si>
  <si>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</si>
  <si>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</si>
  <si>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</si>
  <si>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</si>
  <si>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</si>
  <si>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</si>
  <si>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</si>
  <si>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</si>
  <si>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</si>
  <si>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</si>
  <si>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</si>
  <si>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</si>
  <si>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</si>
  <si>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</si>
  <si>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</si>
  <si>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</si>
  <si>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</si>
  <si>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</si>
  <si>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</si>
  <si>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</si>
  <si>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</si>
  <si>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</si>
  <si>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</si>
  <si>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</si>
  <si>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</si>
  <si>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</si>
  <si>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</si>
  <si>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</si>
  <si>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</si>
  <si>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</si>
  <si>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</si>
  <si>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</si>
  <si>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</si>
  <si>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</si>
  <si>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</si>
  <si>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</si>
  <si>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</si>
  <si>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</si>
  <si>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</si>
  <si>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</si>
  <si>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</si>
  <si>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</si>
  <si>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</si>
  <si>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</si>
  <si>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</si>
  <si>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</si>
  <si>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</si>
  <si>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</si>
  <si>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</si>
  <si>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</si>
  <si>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</si>
  <si>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</si>
  <si>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</si>
  <si>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</si>
  <si>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</si>
  <si>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</si>
  <si>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</si>
  <si>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</si>
  <si>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</si>
  <si>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190013103003-2023-00091-00</t>
  </si>
  <si>
    <t xml:space="preserve">JUZGADO TERCERO CIVIL DEL CIRCUITO DE POPAYÁN </t>
  </si>
  <si>
    <t>N/A 
Daños materiales</t>
  </si>
  <si>
    <t>1. Bryam Alexander Ortega C.C. No.  1.088.651.255 (conductor vehículo USC-881)
2. Hermel Yodan Ortega Merchancano C.C. No.  98.342.841 (propietario vehículo USC-881)
3. Allianz Seguros S.A. NIT  860026182 (aseguradora vehículo USC-881) 
4. Grupo BYZA S.A.S. NIT 900168467 (afiliadora vehículo USC-881)</t>
  </si>
  <si>
    <t xml:space="preserve"> 07 de septiembre de 2016</t>
  </si>
  <si>
    <t>HERMEL YODAN ORTEGA MERCHANCANO</t>
  </si>
  <si>
    <t>USC-881</t>
  </si>
  <si>
    <t>30 de abril del 2024</t>
  </si>
  <si>
    <t>Fecha de notificación (personal)</t>
  </si>
  <si>
    <t>29 de abril del 2024</t>
  </si>
  <si>
    <t>31 de mayo del 2024 (se cuentan los 2 días de la 2213)</t>
  </si>
  <si>
    <t>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t>
  </si>
  <si>
    <r>
      <t xml:space="preserve">El día 07 de septiembre de 2016, siendo las 12:30 p.m. ocurrió un choque múltiple, en la ciudad de Popayán, en la vía variante kilómetro 11 con 400 metros, entre los siguientes automotores: </t>
    </r>
    <r>
      <rPr>
        <b/>
        <sz val="11"/>
        <color theme="1"/>
        <rFont val="Calibri"/>
        <family val="2"/>
      </rPr>
      <t>(i)</t>
    </r>
    <r>
      <rPr>
        <sz val="11"/>
        <color theme="1"/>
        <rFont val="Calibri"/>
        <family val="2"/>
      </rPr>
      <t xml:space="preserve"> el vehículo de servicio público, de </t>
    </r>
    <r>
      <rPr>
        <b/>
        <sz val="11"/>
        <color theme="1"/>
        <rFont val="Calibri"/>
        <family val="2"/>
      </rPr>
      <t>placas USC-881</t>
    </r>
    <r>
      <rPr>
        <sz val="11"/>
        <color theme="1"/>
        <rFont val="Calibri"/>
        <family val="2"/>
      </rPr>
      <t xml:space="preserve">, adscrito a la firma Grupo BYZA S.A.S, conducido por el señor Bryam Alexander Ortega, de propiedad del señor Hermel Yodan Ortega Merchancano, y </t>
    </r>
    <r>
      <rPr>
        <b/>
        <sz val="11"/>
        <color theme="1"/>
        <rFont val="Calibri"/>
        <family val="2"/>
      </rPr>
      <t>asegurado con Allianz</t>
    </r>
    <r>
      <rPr>
        <sz val="11"/>
        <color theme="1"/>
        <rFont val="Calibri"/>
        <family val="2"/>
      </rPr>
      <t xml:space="preserve">; </t>
    </r>
    <r>
      <rPr>
        <b/>
        <sz val="11"/>
        <color theme="1"/>
        <rFont val="Calibri"/>
        <family val="2"/>
      </rPr>
      <t>(ii)</t>
    </r>
    <r>
      <rPr>
        <sz val="11"/>
        <color theme="1"/>
        <rFont val="Calibri"/>
        <family val="2"/>
      </rPr>
      <t xml:space="preserve"> la camioneta de servicio particular marca TOYOTA, placa MJP-072 DE Cali, línea FORTUNER, y; </t>
    </r>
    <r>
      <rPr>
        <b/>
        <sz val="11"/>
        <color theme="1"/>
        <rFont val="Calibri"/>
        <family val="2"/>
      </rPr>
      <t xml:space="preserve">(iii) </t>
    </r>
    <r>
      <rPr>
        <sz val="11"/>
        <color theme="1"/>
        <rFont val="Calibri"/>
        <family val="2"/>
      </rPr>
      <t xml:space="preserve">el automóvil de servicio público tipo Taxi de </t>
    </r>
    <r>
      <rPr>
        <b/>
        <sz val="11"/>
        <color theme="1"/>
        <rFont val="Calibri"/>
        <family val="2"/>
      </rPr>
      <t>placas SHT-716</t>
    </r>
    <r>
      <rPr>
        <sz val="11"/>
        <color theme="1"/>
        <rFont val="Calibri"/>
        <family val="2"/>
      </rPr>
      <t xml:space="preserve">, marca K1A, modelo 2016, propiedad de los señores Laura Melissa Rivera Herrera y Heberth Rodrigo González Alegría, el cual en ese momento era conducido por el señor Andrés Rodolfo Rivera Díaz.
Según aseveran los demandantes, el accidente ocurrió por impericia del conductor del camión de placa USC881, asegurado por Allianz, al omitir la señal de alto (rojo) indicada por el semáforo ubicado en cercanías al lugar de los hechos, ocasionando que este colisionara con el vehículo de placa MJP-072, el cual a su vez embistió al automotor de placa SHT-716.
Con la demanda se adjunta el IPAT, el cual establece como hipótesis la No. 121, que corresponde a “NO MANTENER DISTANCIA DE SEGURIDAD”.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
Como resultado del accidente se produjo la destrucción total del taxi de placa SHT-716 de propiedad de los señores Laura Melissa Rivera Herrera y Heberth Rodrigo González Alegría y consecuentemente la causación de perjuicios patrimoniales y extrapatrimoniales a los demandantes. Se manifiesta que dicho automotor estaba destinado al servicio público bajo la conducción de los demandantes Andrés Rodolfo Rivera Díaz y Juan Pablo Acevedo, quienes también se habrían visto afectados económicamente por cuanto aquellos recibían una remuneración mensual como resultado de la conducción de dicho vehículo.  Con la demanda se aportó dictamen pericial emitido por Investigadores Criminalísticos Investicauca S.A.S., con el fin de acreditar los daños del vehículo de placa SHT-716, los cuales se calcularon en un 75% de su integridad, concluyendo una pérdida total. 
</t>
    </r>
  </si>
  <si>
    <t xml:space="preserve">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t>
  </si>
  <si>
    <t>Primera: 11 de mayo del 2017
Segunda: el 17 de diciembre del 2018</t>
  </si>
  <si>
    <t>Primera: 12 de junio del 2017
Segunda: 26 de diciembre del 2018</t>
  </si>
  <si>
    <t>C.C. No. 98.342.841</t>
  </si>
  <si>
    <t>21806346-466</t>
  </si>
  <si>
    <t>duración: Desde las 00:00 horas del 28/08/2016 hasta las 24:00 horas del 27/08/2017.</t>
  </si>
  <si>
    <t>x</t>
  </si>
  <si>
    <t>SINIESTRO 49733552   LEGIS APJ32408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</si>
</sst>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
      <b/>
      <sz val="11"/>
      <color theme="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8" fillId="0" borderId="15" xfId="0" applyFont="1" applyBorder="1" applyAlignment="1">
      <alignment horizontal="left" vertical="top"/>
    </xf>
    <xf numFmtId="0" fontId="9" fillId="0" borderId="16" xfId="0" applyFont="1" applyBorder="1"/>
    <xf numFmtId="165" fontId="8" fillId="0" borderId="15" xfId="0" applyNumberFormat="1" applyFont="1" applyBorder="1" applyAlignment="1">
      <alignment horizontal="left" vertical="top"/>
    </xf>
    <xf numFmtId="0" fontId="0" fillId="7" borderId="1" xfId="0" applyFill="1" applyBorder="1" applyAlignment="1">
      <alignment horizontal="justify" vertical="top"/>
    </xf>
    <xf numFmtId="0" fontId="8" fillId="0" borderId="16" xfId="0" applyFont="1" applyBorder="1" applyAlignment="1">
      <alignment horizontal="left" vertical="top"/>
    </xf>
    <xf numFmtId="3" fontId="8" fillId="0" borderId="15" xfId="0" applyNumberFormat="1" applyFont="1" applyBorder="1" applyAlignment="1">
      <alignment horizontal="left" vertical="top" wrapText="1"/>
    </xf>
    <xf numFmtId="0" fontId="8" fillId="0" borderId="15" xfId="0" applyFont="1" applyBorder="1" applyAlignment="1">
      <alignment horizontal="left" vertical="top" wrapText="1"/>
    </xf>
    <xf numFmtId="0" fontId="8" fillId="0" borderId="18" xfId="0" applyFont="1" applyBorder="1" applyAlignment="1">
      <alignment horizontal="left" vertical="top" wrapText="1"/>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0" fontId="9" fillId="0" borderId="23" xfId="0" applyFont="1" applyBorder="1"/>
    <xf numFmtId="14" fontId="8"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4" xfId="0" applyFill="1" applyBorder="1" applyAlignment="1">
      <alignment horizontal="center" vertical="top" wrapText="1"/>
    </xf>
    <xf numFmtId="0" fontId="0" fillId="7" borderId="25" xfId="0" applyFill="1" applyBorder="1" applyAlignment="1">
      <alignment horizontal="center"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64" fontId="8"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8" fillId="8" borderId="15" xfId="0" applyNumberFormat="1" applyFont="1" applyFill="1" applyBorder="1" applyAlignment="1">
      <alignment horizontal="left" vertical="top" wrapText="1"/>
    </xf>
    <xf numFmtId="0" fontId="9" fillId="8" borderId="16" xfId="0" applyFont="1" applyFill="1" applyBorder="1"/>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zoomScaleNormal="145" workbookViewId="0">
      <selection activeCell="B2" sqref="B2:C2"/>
    </sheetView>
  </sheetViews>
  <sheetFormatPr baseColWidth="10" defaultColWidth="0" defaultRowHeight="14.5" x14ac:dyDescent="0.35"/>
  <cols>
    <col min="1" max="1" width="53.453125" style="8" customWidth="1"/>
    <col min="2" max="2" width="55.1796875" style="8" customWidth="1"/>
    <col min="3" max="3" width="25" style="8" customWidth="1"/>
    <col min="4" max="16384" width="11.453125" style="2" hidden="1"/>
  </cols>
  <sheetData>
    <row r="1" spans="1:3" ht="18.5" x14ac:dyDescent="0.35">
      <c r="A1" s="62" t="s">
        <v>0</v>
      </c>
      <c r="B1" s="62"/>
      <c r="C1" s="62"/>
    </row>
    <row r="2" spans="1:3" x14ac:dyDescent="0.35">
      <c r="A2" s="5" t="s">
        <v>1</v>
      </c>
      <c r="B2" s="70" t="s">
        <v>158</v>
      </c>
      <c r="C2" s="71"/>
    </row>
    <row r="3" spans="1:3" x14ac:dyDescent="0.35">
      <c r="A3" s="5" t="s">
        <v>2</v>
      </c>
      <c r="B3" s="67" t="s">
        <v>159</v>
      </c>
      <c r="C3" s="68"/>
    </row>
    <row r="4" spans="1:3" ht="45" customHeight="1" x14ac:dyDescent="0.35">
      <c r="A4" s="5" t="s">
        <v>157</v>
      </c>
      <c r="B4" s="72" t="s">
        <v>161</v>
      </c>
      <c r="C4" s="68"/>
    </row>
    <row r="5" spans="1:3" ht="40.5" customHeight="1" x14ac:dyDescent="0.3">
      <c r="A5" s="5" t="s">
        <v>4</v>
      </c>
      <c r="B5" s="50" t="s">
        <v>169</v>
      </c>
      <c r="C5" s="45"/>
    </row>
    <row r="6" spans="1:3" ht="23.15" customHeight="1" x14ac:dyDescent="0.35">
      <c r="A6" s="5" t="s">
        <v>5</v>
      </c>
      <c r="B6" s="61" t="s">
        <v>6</v>
      </c>
      <c r="C6" s="61"/>
    </row>
    <row r="7" spans="1:3" x14ac:dyDescent="0.35">
      <c r="A7" s="27" t="s">
        <v>7</v>
      </c>
      <c r="B7" s="67" t="s">
        <v>91</v>
      </c>
      <c r="C7" s="68"/>
    </row>
    <row r="8" spans="1:3" ht="29" x14ac:dyDescent="0.3">
      <c r="A8" s="28" t="s">
        <v>9</v>
      </c>
      <c r="B8" s="50" t="s">
        <v>160</v>
      </c>
      <c r="C8" s="74"/>
    </row>
    <row r="9" spans="1:3" ht="30" customHeight="1" x14ac:dyDescent="0.3">
      <c r="A9" s="28" t="s">
        <v>10</v>
      </c>
      <c r="B9" s="49" t="s">
        <v>160</v>
      </c>
      <c r="C9" s="45"/>
    </row>
    <row r="10" spans="1:3" ht="34.5" customHeight="1" x14ac:dyDescent="0.3">
      <c r="A10" s="28" t="s">
        <v>11</v>
      </c>
      <c r="B10" s="50" t="s">
        <v>160</v>
      </c>
      <c r="C10" s="45"/>
    </row>
    <row r="11" spans="1:3" x14ac:dyDescent="0.3">
      <c r="A11" s="29" t="s">
        <v>12</v>
      </c>
      <c r="B11" s="50" t="s">
        <v>156</v>
      </c>
      <c r="C11" s="45"/>
    </row>
    <row r="12" spans="1:3" x14ac:dyDescent="0.3">
      <c r="A12" s="5" t="s">
        <v>13</v>
      </c>
      <c r="B12" s="50" t="s">
        <v>156</v>
      </c>
      <c r="C12" s="45"/>
    </row>
    <row r="13" spans="1:3" x14ac:dyDescent="0.3">
      <c r="A13" s="5" t="s">
        <v>14</v>
      </c>
      <c r="B13" s="50" t="s">
        <v>156</v>
      </c>
      <c r="C13" s="45"/>
    </row>
    <row r="14" spans="1:3" x14ac:dyDescent="0.3">
      <c r="A14" s="5" t="s">
        <v>15</v>
      </c>
      <c r="B14" s="50" t="s">
        <v>156</v>
      </c>
      <c r="C14" s="45"/>
    </row>
    <row r="15" spans="1:3" ht="15" customHeight="1" x14ac:dyDescent="0.35">
      <c r="A15" s="5" t="s">
        <v>16</v>
      </c>
      <c r="B15" s="61" t="s">
        <v>156</v>
      </c>
      <c r="C15" s="61"/>
    </row>
    <row r="16" spans="1:3" x14ac:dyDescent="0.35">
      <c r="A16" s="5" t="s">
        <v>17</v>
      </c>
      <c r="B16" s="65" t="s">
        <v>156</v>
      </c>
      <c r="C16" s="66"/>
    </row>
    <row r="17" spans="1:3" ht="18.75" customHeight="1" x14ac:dyDescent="0.35">
      <c r="A17" s="5" t="s">
        <v>18</v>
      </c>
      <c r="B17" s="65" t="s">
        <v>156</v>
      </c>
      <c r="C17" s="66"/>
    </row>
    <row r="18" spans="1:3" x14ac:dyDescent="0.35">
      <c r="A18" s="5" t="s">
        <v>19</v>
      </c>
      <c r="B18" s="60" t="s">
        <v>156</v>
      </c>
      <c r="C18" s="60"/>
    </row>
    <row r="19" spans="1:3" ht="17.25" customHeight="1" x14ac:dyDescent="0.3">
      <c r="A19" s="5" t="s">
        <v>20</v>
      </c>
      <c r="B19" s="69" t="s">
        <v>156</v>
      </c>
      <c r="C19" s="45"/>
    </row>
    <row r="20" spans="1:3" ht="83.25" customHeight="1" x14ac:dyDescent="0.35">
      <c r="A20" s="5" t="s">
        <v>21</v>
      </c>
      <c r="B20" s="63" t="s">
        <v>171</v>
      </c>
      <c r="C20" s="64"/>
    </row>
    <row r="21" spans="1:3" x14ac:dyDescent="0.35">
      <c r="A21" s="5" t="s">
        <v>22</v>
      </c>
      <c r="B21" s="60" t="s">
        <v>114</v>
      </c>
      <c r="C21" s="60"/>
    </row>
    <row r="22" spans="1:3" x14ac:dyDescent="0.3">
      <c r="A22" s="117" t="s">
        <v>23</v>
      </c>
      <c r="B22" s="118" t="s">
        <v>162</v>
      </c>
      <c r="C22" s="119"/>
    </row>
    <row r="23" spans="1:3" ht="39" customHeight="1" x14ac:dyDescent="0.35">
      <c r="A23" s="28" t="s">
        <v>24</v>
      </c>
      <c r="B23" s="58" t="s">
        <v>172</v>
      </c>
      <c r="C23" s="59"/>
    </row>
    <row r="24" spans="1:3" ht="35.25" customHeight="1" x14ac:dyDescent="0.3">
      <c r="A24" s="28" t="s">
        <v>25</v>
      </c>
      <c r="B24" s="57" t="s">
        <v>173</v>
      </c>
      <c r="C24" s="45"/>
    </row>
    <row r="25" spans="1:3" ht="100.5" customHeight="1" x14ac:dyDescent="0.35">
      <c r="A25" s="73" t="s">
        <v>26</v>
      </c>
      <c r="B25" s="51" t="s">
        <v>170</v>
      </c>
      <c r="C25" s="52"/>
    </row>
    <row r="26" spans="1:3" x14ac:dyDescent="0.35">
      <c r="A26" s="73"/>
      <c r="B26" s="53"/>
      <c r="C26" s="54"/>
    </row>
    <row r="27" spans="1:3" x14ac:dyDescent="0.35">
      <c r="A27" s="73"/>
      <c r="B27" s="55"/>
      <c r="C27" s="56"/>
    </row>
    <row r="28" spans="1:3" x14ac:dyDescent="0.3">
      <c r="A28" s="28" t="s">
        <v>27</v>
      </c>
      <c r="B28" s="44" t="s">
        <v>163</v>
      </c>
      <c r="C28" s="45"/>
    </row>
    <row r="29" spans="1:3" x14ac:dyDescent="0.35">
      <c r="A29" s="28" t="s">
        <v>28</v>
      </c>
      <c r="B29" s="47" t="s">
        <v>174</v>
      </c>
      <c r="C29" s="47"/>
    </row>
    <row r="30" spans="1:3" x14ac:dyDescent="0.3">
      <c r="A30" s="28" t="s">
        <v>29</v>
      </c>
      <c r="B30" s="44" t="s">
        <v>164</v>
      </c>
      <c r="C30" s="45"/>
    </row>
    <row r="31" spans="1:3" x14ac:dyDescent="0.35">
      <c r="A31" s="28" t="s">
        <v>30</v>
      </c>
      <c r="B31" s="47">
        <v>21806346</v>
      </c>
      <c r="C31" s="47"/>
    </row>
    <row r="32" spans="1:3" x14ac:dyDescent="0.35">
      <c r="A32" s="28" t="s">
        <v>31</v>
      </c>
      <c r="B32" s="44" t="s">
        <v>165</v>
      </c>
      <c r="C32" s="48"/>
    </row>
    <row r="33" spans="1:3" x14ac:dyDescent="0.3">
      <c r="A33" s="5" t="s">
        <v>166</v>
      </c>
      <c r="B33" s="46" t="s">
        <v>167</v>
      </c>
      <c r="C33" s="45"/>
    </row>
    <row r="34" spans="1:3" ht="43.5" x14ac:dyDescent="0.3">
      <c r="A34" s="5" t="s">
        <v>32</v>
      </c>
      <c r="B34" s="44" t="s">
        <v>168</v>
      </c>
      <c r="C34" s="45"/>
    </row>
    <row r="35" spans="1:3" ht="15" customHeight="1" x14ac:dyDescent="0.35"/>
    <row r="36" spans="1:3" ht="15" customHeight="1" x14ac:dyDescent="0.35"/>
    <row r="43" spans="1:3" ht="15" customHeight="1" x14ac:dyDescent="0.35"/>
    <row r="48" spans="1:3" ht="18" customHeight="1" x14ac:dyDescent="0.35"/>
    <row r="51" spans="6:6" x14ac:dyDescent="0.35">
      <c r="F51" s="4"/>
    </row>
    <row r="52" spans="6:6" x14ac:dyDescent="0.35">
      <c r="F52" s="4"/>
    </row>
    <row r="53" spans="6:6" x14ac:dyDescent="0.35">
      <c r="F53" s="4"/>
    </row>
    <row r="64" spans="6:6" ht="36" customHeight="1" x14ac:dyDescent="0.35"/>
    <row r="76" ht="33.75" customHeight="1" x14ac:dyDescent="0.35"/>
    <row r="77" ht="33.75" customHeight="1" x14ac:dyDescent="0.35"/>
    <row r="78"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5" t="s">
        <v>33</v>
      </c>
      <c r="B1" s="75"/>
      <c r="C1" s="75"/>
    </row>
    <row r="2" spans="1:3" ht="15.75" customHeight="1" x14ac:dyDescent="0.35">
      <c r="A2" s="20" t="s">
        <v>34</v>
      </c>
      <c r="B2" s="76" t="s">
        <v>178</v>
      </c>
      <c r="C2" s="77"/>
    </row>
    <row r="3" spans="1:3" s="2" customFormat="1" x14ac:dyDescent="0.35">
      <c r="A3" s="5" t="s">
        <v>1</v>
      </c>
      <c r="B3" s="61" t="str">
        <f>'AUTOS  NOTA 322'!B2:C2</f>
        <v>190013103003-2023-00091-00</v>
      </c>
      <c r="C3" s="61"/>
    </row>
    <row r="4" spans="1:3" s="2" customFormat="1" x14ac:dyDescent="0.35">
      <c r="A4" s="5" t="s">
        <v>2</v>
      </c>
      <c r="B4" s="61" t="str">
        <f>'AUTOS  NOTA 322'!B3:C3</f>
        <v xml:space="preserve">JUZGADO TERCERO CIVIL DEL CIRCUITO DE POPAYÁN </v>
      </c>
      <c r="C4" s="61"/>
    </row>
    <row r="5" spans="1:3" s="2" customFormat="1" x14ac:dyDescent="0.35">
      <c r="A5" s="5" t="s">
        <v>3</v>
      </c>
      <c r="B5" s="61"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1"/>
    </row>
    <row r="6" spans="1:3" s="2" customFormat="1" x14ac:dyDescent="0.35">
      <c r="A6" s="5" t="s">
        <v>4</v>
      </c>
      <c r="B6" s="61"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1"/>
    </row>
    <row r="7" spans="1:3" s="2" customFormat="1" x14ac:dyDescent="0.35">
      <c r="A7" s="5" t="s">
        <v>5</v>
      </c>
      <c r="B7" s="61" t="str">
        <f>'AUTOS  NOTA 322'!B6:C6</f>
        <v>DEMANDA DIRECTA</v>
      </c>
      <c r="C7" s="61"/>
    </row>
    <row r="8" spans="1:3" s="2" customFormat="1" x14ac:dyDescent="0.35">
      <c r="A8" s="31" t="s">
        <v>35</v>
      </c>
      <c r="B8" s="61" t="str">
        <f>'AUTOS  NOTA 322'!B7:C8</f>
        <v>N/A 
Daños materiales</v>
      </c>
      <c r="C8" s="61"/>
    </row>
    <row r="9" spans="1:3" x14ac:dyDescent="0.35">
      <c r="A9" s="20" t="s">
        <v>36</v>
      </c>
      <c r="B9" s="61" t="s">
        <v>175</v>
      </c>
      <c r="C9" s="61"/>
    </row>
    <row r="10" spans="1:3" x14ac:dyDescent="0.35">
      <c r="A10" s="20" t="s">
        <v>37</v>
      </c>
      <c r="B10" s="61" t="s">
        <v>91</v>
      </c>
      <c r="C10" s="61"/>
    </row>
    <row r="11" spans="1:3" x14ac:dyDescent="0.35">
      <c r="A11" s="20" t="s">
        <v>38</v>
      </c>
      <c r="B11" s="120">
        <v>4000000000</v>
      </c>
      <c r="C11" s="121"/>
    </row>
    <row r="12" spans="1:3" x14ac:dyDescent="0.35">
      <c r="A12" s="20" t="s">
        <v>39</v>
      </c>
      <c r="B12" s="120">
        <v>1500000</v>
      </c>
      <c r="C12" s="121"/>
    </row>
    <row r="13" spans="1:3" x14ac:dyDescent="0.35">
      <c r="A13" s="20" t="s">
        <v>40</v>
      </c>
      <c r="B13" s="67" t="s">
        <v>117</v>
      </c>
      <c r="C13" s="68"/>
    </row>
    <row r="14" spans="1:3" x14ac:dyDescent="0.35">
      <c r="A14" s="20" t="s">
        <v>41</v>
      </c>
      <c r="B14" s="60" t="s">
        <v>176</v>
      </c>
      <c r="C14" s="61"/>
    </row>
    <row r="15" spans="1:3" x14ac:dyDescent="0.35">
      <c r="A15" s="20" t="s">
        <v>42</v>
      </c>
      <c r="B15" s="61" t="s">
        <v>112</v>
      </c>
      <c r="C15" s="61"/>
    </row>
    <row r="16" spans="1:3" x14ac:dyDescent="0.35">
      <c r="A16" s="20" t="s">
        <v>43</v>
      </c>
      <c r="B16" s="61" t="s">
        <v>112</v>
      </c>
      <c r="C16" s="61"/>
    </row>
    <row r="17" spans="1:3" x14ac:dyDescent="0.35">
      <c r="A17" s="90" t="s">
        <v>44</v>
      </c>
      <c r="B17" s="61"/>
      <c r="C17" s="61"/>
    </row>
    <row r="18" spans="1:3" x14ac:dyDescent="0.35">
      <c r="A18" s="91"/>
      <c r="B18" s="10" t="s">
        <v>45</v>
      </c>
      <c r="C18" s="10" t="s">
        <v>46</v>
      </c>
    </row>
    <row r="19" spans="1:3" x14ac:dyDescent="0.35">
      <c r="A19" s="91"/>
      <c r="B19" s="6" t="s">
        <v>47</v>
      </c>
      <c r="C19" s="6"/>
    </row>
    <row r="20" spans="1:3" x14ac:dyDescent="0.35">
      <c r="A20" s="91"/>
      <c r="B20" s="6"/>
      <c r="C20" s="6"/>
    </row>
    <row r="21" spans="1:3" x14ac:dyDescent="0.35">
      <c r="A21" s="92"/>
      <c r="B21" s="6"/>
      <c r="C21" s="6"/>
    </row>
    <row r="22" spans="1:3" x14ac:dyDescent="0.35">
      <c r="A22" s="20" t="s">
        <v>48</v>
      </c>
      <c r="B22" s="61"/>
      <c r="C22" s="61"/>
    </row>
    <row r="23" spans="1:3" x14ac:dyDescent="0.35">
      <c r="A23" s="20" t="s">
        <v>49</v>
      </c>
      <c r="B23" s="76"/>
      <c r="C23" s="77"/>
    </row>
    <row r="24" spans="1:3" x14ac:dyDescent="0.35">
      <c r="A24" s="20" t="s">
        <v>50</v>
      </c>
      <c r="B24" s="61" t="s">
        <v>130</v>
      </c>
      <c r="C24" s="61"/>
    </row>
    <row r="25" spans="1:3" x14ac:dyDescent="0.35">
      <c r="A25" s="20" t="s">
        <v>51</v>
      </c>
      <c r="B25" s="61"/>
      <c r="C25" s="61"/>
    </row>
    <row r="26" spans="1:3" x14ac:dyDescent="0.35">
      <c r="A26" s="20" t="s">
        <v>52</v>
      </c>
      <c r="B26" s="61"/>
      <c r="C26" s="61"/>
    </row>
    <row r="27" spans="1:3" x14ac:dyDescent="0.35">
      <c r="A27" s="19" t="s">
        <v>53</v>
      </c>
      <c r="B27" s="61"/>
      <c r="C27" s="61"/>
    </row>
    <row r="28" spans="1:3" x14ac:dyDescent="0.35">
      <c r="A28" s="78" t="s">
        <v>54</v>
      </c>
      <c r="B28" s="78"/>
      <c r="C28" s="78"/>
    </row>
    <row r="29" spans="1:3" x14ac:dyDescent="0.35">
      <c r="A29" s="88" t="s">
        <v>55</v>
      </c>
      <c r="B29" s="89"/>
      <c r="C29" s="11"/>
    </row>
    <row r="30" spans="1:3" x14ac:dyDescent="0.35">
      <c r="A30" s="88" t="s">
        <v>56</v>
      </c>
      <c r="B30" s="89"/>
      <c r="C30" s="11"/>
    </row>
    <row r="31" spans="1:3" x14ac:dyDescent="0.35">
      <c r="A31" s="88" t="s">
        <v>57</v>
      </c>
      <c r="B31" s="89"/>
      <c r="C31" s="12"/>
    </row>
    <row r="32" spans="1:3" x14ac:dyDescent="0.35">
      <c r="A32" s="88" t="s">
        <v>58</v>
      </c>
      <c r="B32" s="89"/>
      <c r="C32" s="11" t="s">
        <v>177</v>
      </c>
    </row>
    <row r="33" spans="1:3" x14ac:dyDescent="0.35">
      <c r="A33" s="88" t="s">
        <v>59</v>
      </c>
      <c r="B33" s="89"/>
      <c r="C33" s="11"/>
    </row>
    <row r="34" spans="1:3" x14ac:dyDescent="0.35">
      <c r="A34" s="88" t="s">
        <v>60</v>
      </c>
      <c r="B34" s="89"/>
      <c r="C34" s="13"/>
    </row>
    <row r="35" spans="1:3" x14ac:dyDescent="0.35">
      <c r="A35" s="79" t="s">
        <v>61</v>
      </c>
      <c r="B35" s="80"/>
      <c r="C35" s="14"/>
    </row>
    <row r="36" spans="1:3" x14ac:dyDescent="0.35">
      <c r="A36" s="79" t="s">
        <v>62</v>
      </c>
      <c r="B36" s="80"/>
      <c r="C36" s="15"/>
    </row>
    <row r="37" spans="1:3" x14ac:dyDescent="0.35">
      <c r="A37" s="81" t="s">
        <v>63</v>
      </c>
      <c r="B37" s="82"/>
      <c r="C37" s="15"/>
    </row>
    <row r="38" spans="1:3" x14ac:dyDescent="0.35">
      <c r="A38" s="83"/>
      <c r="B38" s="84"/>
      <c r="C38" s="15"/>
    </row>
    <row r="39" spans="1:3" x14ac:dyDescent="0.35">
      <c r="A39" s="85"/>
      <c r="B39" s="86"/>
      <c r="C39" s="15"/>
    </row>
    <row r="40" spans="1:3" x14ac:dyDescent="0.35">
      <c r="A40" s="87" t="s">
        <v>64</v>
      </c>
      <c r="B40" s="87"/>
      <c r="C40" s="87"/>
    </row>
    <row r="41" spans="1:3" x14ac:dyDescent="0.35">
      <c r="A41" s="17" t="s">
        <v>65</v>
      </c>
      <c r="B41" s="18"/>
      <c r="C41" s="15"/>
    </row>
    <row r="42" spans="1:3" x14ac:dyDescent="0.35">
      <c r="A42" s="79" t="s">
        <v>66</v>
      </c>
      <c r="B42" s="80"/>
      <c r="C42" s="15"/>
    </row>
    <row r="43" spans="1:3" x14ac:dyDescent="0.35">
      <c r="A43" s="79" t="s">
        <v>67</v>
      </c>
      <c r="B43" s="80"/>
      <c r="C43" s="15"/>
    </row>
    <row r="44" spans="1:3" x14ac:dyDescent="0.35">
      <c r="A44" s="17" t="s">
        <v>68</v>
      </c>
      <c r="B44" s="18"/>
      <c r="C44" s="15"/>
    </row>
    <row r="45" spans="1:3" x14ac:dyDescent="0.35">
      <c r="A45" s="17" t="s">
        <v>69</v>
      </c>
      <c r="B45" s="18"/>
      <c r="C45" s="15"/>
    </row>
    <row r="46" spans="1:3" x14ac:dyDescent="0.35">
      <c r="A46" s="79" t="s">
        <v>70</v>
      </c>
      <c r="B46" s="80"/>
      <c r="C46" s="15"/>
    </row>
    <row r="47" spans="1:3" x14ac:dyDescent="0.35">
      <c r="A47" s="17" t="s">
        <v>71</v>
      </c>
      <c r="B47" s="16"/>
      <c r="C47" s="15"/>
    </row>
    <row r="48" spans="1:3" x14ac:dyDescent="0.35">
      <c r="A48" s="79" t="s">
        <v>72</v>
      </c>
      <c r="B48" s="80"/>
      <c r="C48" s="15"/>
    </row>
    <row r="49" spans="1:3" x14ac:dyDescent="0.35">
      <c r="A49" s="79" t="s">
        <v>73</v>
      </c>
      <c r="B49" s="80"/>
      <c r="C49" s="15"/>
    </row>
    <row r="50" spans="1:3" x14ac:dyDescent="0.35">
      <c r="A50" s="79" t="s">
        <v>63</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5" t="s">
        <v>74</v>
      </c>
      <c r="B1" s="75"/>
      <c r="C1" s="75"/>
    </row>
    <row r="2" spans="1:9" ht="15" customHeight="1" x14ac:dyDescent="0.35">
      <c r="A2" s="35" t="s">
        <v>34</v>
      </c>
      <c r="B2" s="97" t="str">
        <f>'AUTOS NOTA 321'!B2:C2</f>
        <v>SINIESTRO 49733552   LEGIS APJ32408</v>
      </c>
      <c r="C2" s="98"/>
    </row>
    <row r="3" spans="1:9" x14ac:dyDescent="0.35">
      <c r="A3" s="36" t="s">
        <v>1</v>
      </c>
      <c r="B3" s="101" t="str">
        <f>'AUTOS  NOTA 322'!B2:C2</f>
        <v>190013103003-2023-00091-00</v>
      </c>
      <c r="C3" s="101"/>
    </row>
    <row r="4" spans="1:9" x14ac:dyDescent="0.35">
      <c r="A4" s="36" t="s">
        <v>2</v>
      </c>
      <c r="B4" s="101" t="str">
        <f>'AUTOS  NOTA 322'!B3:C3</f>
        <v xml:space="preserve">JUZGADO TERCERO CIVIL DEL CIRCUITO DE POPAYÁN </v>
      </c>
      <c r="C4" s="101"/>
    </row>
    <row r="5" spans="1:9" x14ac:dyDescent="0.35">
      <c r="A5" s="36" t="s">
        <v>3</v>
      </c>
      <c r="B5" s="101"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101"/>
    </row>
    <row r="6" spans="1:9" ht="15" customHeight="1" x14ac:dyDescent="0.35">
      <c r="A6" s="36" t="s">
        <v>4</v>
      </c>
      <c r="B6" s="101"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101"/>
    </row>
    <row r="7" spans="1:9" x14ac:dyDescent="0.35">
      <c r="A7" s="36" t="s">
        <v>5</v>
      </c>
      <c r="B7" s="101" t="str">
        <f>'AUTOS  NOTA 322'!B6:C6</f>
        <v>DEMANDA DIRECTA</v>
      </c>
      <c r="C7" s="101"/>
    </row>
    <row r="8" spans="1:9" x14ac:dyDescent="0.35">
      <c r="A8" s="38" t="s">
        <v>35</v>
      </c>
      <c r="B8" s="101" t="str">
        <f>'AUTOS  NOTA 322'!B7:C8</f>
        <v>N/A 
Daños materiales</v>
      </c>
      <c r="C8" s="101"/>
    </row>
    <row r="9" spans="1:9" ht="29" x14ac:dyDescent="0.35">
      <c r="A9" s="36" t="s">
        <v>75</v>
      </c>
      <c r="B9" s="95">
        <f>SUM(C11,C12,C14,C15,C17)</f>
        <v>0</v>
      </c>
      <c r="C9" s="96"/>
    </row>
    <row r="10" spans="1:9" x14ac:dyDescent="0.35">
      <c r="A10" s="102" t="s">
        <v>76</v>
      </c>
      <c r="B10" s="99" t="s">
        <v>77</v>
      </c>
      <c r="C10" s="100"/>
    </row>
    <row r="11" spans="1:9" x14ac:dyDescent="0.35">
      <c r="A11" s="102"/>
      <c r="B11" s="37" t="s">
        <v>78</v>
      </c>
      <c r="C11" s="32"/>
    </row>
    <row r="12" spans="1:9" x14ac:dyDescent="0.35">
      <c r="A12" s="102"/>
      <c r="B12" s="37" t="s">
        <v>79</v>
      </c>
      <c r="C12" s="32"/>
    </row>
    <row r="13" spans="1:9" x14ac:dyDescent="0.35">
      <c r="A13" s="102"/>
      <c r="B13" s="99"/>
      <c r="C13" s="100"/>
    </row>
    <row r="14" spans="1:9" x14ac:dyDescent="0.35">
      <c r="A14" s="102"/>
      <c r="B14" s="37" t="s">
        <v>80</v>
      </c>
      <c r="C14" s="40"/>
    </row>
    <row r="15" spans="1:9" x14ac:dyDescent="0.35">
      <c r="A15" s="102"/>
      <c r="B15" s="37" t="s">
        <v>81</v>
      </c>
      <c r="C15" s="40"/>
      <c r="E15" t="s">
        <v>82</v>
      </c>
      <c r="F15" s="22">
        <v>0.7</v>
      </c>
    </row>
    <row r="16" spans="1:9" x14ac:dyDescent="0.35">
      <c r="A16" s="102"/>
      <c r="B16" s="99" t="s">
        <v>83</v>
      </c>
      <c r="C16" s="100"/>
      <c r="E16" t="s">
        <v>84</v>
      </c>
      <c r="F16" s="23">
        <v>0.3</v>
      </c>
      <c r="I16" s="25"/>
    </row>
    <row r="17" spans="1:9" x14ac:dyDescent="0.35">
      <c r="A17" s="102"/>
      <c r="B17" s="37"/>
      <c r="C17" s="41"/>
      <c r="F17" s="26"/>
      <c r="I17" s="25"/>
    </row>
    <row r="18" spans="1:9" ht="23.25" customHeight="1" x14ac:dyDescent="0.35">
      <c r="A18" s="39" t="s">
        <v>85</v>
      </c>
      <c r="B18" s="97" t="s">
        <v>82</v>
      </c>
      <c r="C18" s="98"/>
    </row>
    <row r="19" spans="1:9" ht="58" x14ac:dyDescent="0.35">
      <c r="A19" s="36" t="s">
        <v>86</v>
      </c>
      <c r="B19" s="109"/>
      <c r="C19" s="110"/>
    </row>
    <row r="20" spans="1:9" ht="15" customHeight="1" x14ac:dyDescent="0.35">
      <c r="A20" s="21" t="s">
        <v>87</v>
      </c>
      <c r="B20" s="106">
        <f>((C22+C23+C25+C26+C30+C28+C32+C34+C29+C33)-C37)*C36*C38</f>
        <v>0</v>
      </c>
      <c r="C20" s="106"/>
    </row>
    <row r="21" spans="1:9" x14ac:dyDescent="0.35">
      <c r="A21" s="7" t="s">
        <v>88</v>
      </c>
      <c r="B21" s="111" t="s">
        <v>77</v>
      </c>
      <c r="C21" s="112"/>
    </row>
    <row r="22" spans="1:9" x14ac:dyDescent="0.35">
      <c r="A22" s="93"/>
      <c r="B22" s="37" t="s">
        <v>78</v>
      </c>
      <c r="C22" s="32">
        <v>0</v>
      </c>
    </row>
    <row r="23" spans="1:9" x14ac:dyDescent="0.35">
      <c r="A23" s="94"/>
      <c r="B23" s="37" t="s">
        <v>79</v>
      </c>
      <c r="C23" s="32">
        <v>0</v>
      </c>
    </row>
    <row r="24" spans="1:9" x14ac:dyDescent="0.35">
      <c r="A24" s="94"/>
      <c r="B24" s="99" t="s">
        <v>89</v>
      </c>
      <c r="C24" s="100"/>
    </row>
    <row r="25" spans="1:9" x14ac:dyDescent="0.35">
      <c r="A25" s="94"/>
      <c r="B25" s="37" t="s">
        <v>80</v>
      </c>
      <c r="C25" s="32">
        <v>0</v>
      </c>
    </row>
    <row r="26" spans="1:9" ht="29.15" customHeight="1" x14ac:dyDescent="0.35">
      <c r="A26" s="94"/>
      <c r="B26" s="37" t="s">
        <v>90</v>
      </c>
      <c r="C26" s="32">
        <v>0</v>
      </c>
    </row>
    <row r="27" spans="1:9" x14ac:dyDescent="0.35">
      <c r="A27" s="94"/>
      <c r="B27" s="99" t="s">
        <v>91</v>
      </c>
      <c r="C27" s="100"/>
    </row>
    <row r="28" spans="1:9" x14ac:dyDescent="0.35">
      <c r="A28" s="94"/>
      <c r="B28" s="37" t="s">
        <v>92</v>
      </c>
      <c r="C28" s="32">
        <v>0</v>
      </c>
    </row>
    <row r="29" spans="1:9" x14ac:dyDescent="0.35">
      <c r="A29" s="94"/>
      <c r="B29" s="37" t="s">
        <v>78</v>
      </c>
      <c r="C29" s="32">
        <v>0</v>
      </c>
    </row>
    <row r="30" spans="1:9" x14ac:dyDescent="0.35">
      <c r="A30" s="94"/>
      <c r="B30" s="37" t="s">
        <v>79</v>
      </c>
      <c r="C30" s="32">
        <v>0</v>
      </c>
    </row>
    <row r="31" spans="1:9" x14ac:dyDescent="0.35">
      <c r="A31" s="94"/>
      <c r="B31" s="99" t="s">
        <v>93</v>
      </c>
      <c r="C31" s="100"/>
    </row>
    <row r="32" spans="1:9" x14ac:dyDescent="0.35">
      <c r="A32" s="94"/>
      <c r="B32" s="37"/>
      <c r="C32" s="32"/>
    </row>
    <row r="33" spans="1:3" x14ac:dyDescent="0.35">
      <c r="A33" s="94"/>
      <c r="B33" s="37" t="s">
        <v>78</v>
      </c>
      <c r="C33" s="32">
        <v>0</v>
      </c>
    </row>
    <row r="34" spans="1:3" x14ac:dyDescent="0.35">
      <c r="A34" s="94"/>
      <c r="B34" s="37" t="s">
        <v>79</v>
      </c>
      <c r="C34" s="32">
        <v>0</v>
      </c>
    </row>
    <row r="35" spans="1:3" x14ac:dyDescent="0.35">
      <c r="A35" s="94"/>
      <c r="B35" s="99" t="s">
        <v>94</v>
      </c>
      <c r="C35" s="100"/>
    </row>
    <row r="36" spans="1:3" x14ac:dyDescent="0.35">
      <c r="A36" s="94"/>
      <c r="B36" s="37" t="s">
        <v>95</v>
      </c>
      <c r="C36" s="33">
        <v>1</v>
      </c>
    </row>
    <row r="37" spans="1:3" x14ac:dyDescent="0.35">
      <c r="A37" s="94"/>
      <c r="B37" s="37" t="s">
        <v>39</v>
      </c>
      <c r="C37" s="34">
        <v>0</v>
      </c>
    </row>
    <row r="38" spans="1:3" x14ac:dyDescent="0.35">
      <c r="A38" s="94"/>
      <c r="B38" s="37" t="s">
        <v>96</v>
      </c>
      <c r="C38" s="33">
        <v>1</v>
      </c>
    </row>
    <row r="39" spans="1:3" x14ac:dyDescent="0.35">
      <c r="A39" s="24" t="s">
        <v>97</v>
      </c>
      <c r="B39" s="106">
        <f>IFERROR(B20*(VLOOKUP(B18,E15:F17,2,0)),16666)</f>
        <v>0</v>
      </c>
      <c r="C39" s="106"/>
    </row>
    <row r="40" spans="1:3" ht="93" customHeight="1" x14ac:dyDescent="0.35">
      <c r="A40" s="36" t="s">
        <v>98</v>
      </c>
      <c r="B40" s="107"/>
      <c r="C40" s="108"/>
    </row>
    <row r="41" spans="1:3" ht="211.5" customHeight="1" x14ac:dyDescent="0.35">
      <c r="A41" s="36" t="s">
        <v>99</v>
      </c>
      <c r="B41" s="104"/>
      <c r="C41" s="105"/>
    </row>
    <row r="42" spans="1:3" ht="26.15" customHeight="1" x14ac:dyDescent="0.35">
      <c r="A42" s="43" t="s">
        <v>100</v>
      </c>
      <c r="B42" s="43"/>
      <c r="C42" s="43"/>
    </row>
    <row r="43" spans="1:3" x14ac:dyDescent="0.35">
      <c r="A43" s="42" t="s">
        <v>101</v>
      </c>
      <c r="B43" s="103"/>
      <c r="C43" s="103"/>
    </row>
    <row r="44" spans="1:3" ht="41.15" customHeight="1" x14ac:dyDescent="0.35">
      <c r="A44" s="42" t="s">
        <v>102</v>
      </c>
      <c r="B44" s="103"/>
      <c r="C44" s="10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5" t="s">
        <v>103</v>
      </c>
      <c r="B1" s="75"/>
      <c r="C1" s="75"/>
    </row>
    <row r="2" spans="1:3" x14ac:dyDescent="0.35">
      <c r="A2" s="20" t="s">
        <v>34</v>
      </c>
      <c r="B2" s="76" t="str">
        <f>'AUTOS NOTA 324'!B2:C2</f>
        <v>SINIESTRO 49733552   LEGIS APJ32408</v>
      </c>
      <c r="C2" s="77"/>
    </row>
    <row r="3" spans="1:3" x14ac:dyDescent="0.35">
      <c r="A3" s="5" t="s">
        <v>1</v>
      </c>
      <c r="B3" s="61" t="str">
        <f>'AUTOS  NOTA 322'!B2:C2</f>
        <v>190013103003-2023-00091-00</v>
      </c>
      <c r="C3" s="61"/>
    </row>
    <row r="4" spans="1:3" x14ac:dyDescent="0.35">
      <c r="A4" s="5" t="s">
        <v>2</v>
      </c>
      <c r="B4" s="61" t="str">
        <f>'AUTOS  NOTA 322'!B3:C3</f>
        <v xml:space="preserve">JUZGADO TERCERO CIVIL DEL CIRCUITO DE POPAYÁN </v>
      </c>
      <c r="C4" s="61"/>
    </row>
    <row r="5" spans="1:3" x14ac:dyDescent="0.35">
      <c r="A5" s="5" t="s">
        <v>3</v>
      </c>
      <c r="B5" s="61"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1"/>
    </row>
    <row r="6" spans="1:3" ht="15" customHeight="1" x14ac:dyDescent="0.35">
      <c r="A6" s="5" t="s">
        <v>4</v>
      </c>
      <c r="B6" s="61"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1"/>
    </row>
    <row r="7" spans="1:3" ht="15" customHeight="1" x14ac:dyDescent="0.35">
      <c r="A7" s="5" t="s">
        <v>5</v>
      </c>
      <c r="B7" s="61" t="str">
        <f>'AUTOS  NOTA 322'!B6:C6</f>
        <v>DEMANDA DIRECTA</v>
      </c>
      <c r="C7" s="61"/>
    </row>
    <row r="8" spans="1:3" ht="15" customHeight="1" x14ac:dyDescent="0.35">
      <c r="A8" s="31" t="s">
        <v>35</v>
      </c>
      <c r="B8" s="61" t="str">
        <f>'AUTOS  NOTA 322'!B7:C8</f>
        <v>N/A 
Daños materiales</v>
      </c>
      <c r="C8" s="61"/>
    </row>
    <row r="9" spans="1:3" ht="19" customHeight="1" x14ac:dyDescent="0.35">
      <c r="A9" s="5" t="s">
        <v>104</v>
      </c>
      <c r="B9" s="61"/>
      <c r="C9" s="61"/>
    </row>
    <row r="10" spans="1:3" x14ac:dyDescent="0.35">
      <c r="A10" s="7" t="s">
        <v>88</v>
      </c>
      <c r="B10" s="115">
        <f>'AUTOS NOTA 324'!B20:C20</f>
        <v>0</v>
      </c>
      <c r="C10" s="115"/>
    </row>
    <row r="11" spans="1:3" x14ac:dyDescent="0.35">
      <c r="A11" s="7" t="s">
        <v>105</v>
      </c>
      <c r="B11" s="116">
        <f>'AUTOS NOTA 324'!B39:C39</f>
        <v>0</v>
      </c>
      <c r="C11" s="61"/>
    </row>
    <row r="12" spans="1:3" ht="29" x14ac:dyDescent="0.35">
      <c r="A12" s="7" t="s">
        <v>106</v>
      </c>
      <c r="B12" s="113"/>
      <c r="C12" s="114"/>
    </row>
    <row r="13" spans="1:3" ht="43.5" x14ac:dyDescent="0.35">
      <c r="A13" s="5" t="s">
        <v>107</v>
      </c>
      <c r="B13" s="61"/>
      <c r="C13" s="61"/>
    </row>
    <row r="14" spans="1:3" ht="43.5" x14ac:dyDescent="0.35">
      <c r="A14" s="5" t="s">
        <v>108</v>
      </c>
      <c r="B14" s="61"/>
      <c r="C14" s="61"/>
    </row>
    <row r="15" spans="1:3" x14ac:dyDescent="0.35">
      <c r="A15" s="5" t="s">
        <v>109</v>
      </c>
      <c r="B15" s="6"/>
      <c r="C15" s="6"/>
    </row>
    <row r="16" spans="1:3" x14ac:dyDescent="0.35">
      <c r="A16" s="7" t="s">
        <v>110</v>
      </c>
      <c r="B16" s="61"/>
      <c r="C16" s="61"/>
    </row>
    <row r="17" spans="1:3" x14ac:dyDescent="0.35">
      <c r="A17" s="6" t="s">
        <v>111</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18</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6</v>
      </c>
      <c r="L2" s="30" t="s">
        <v>126</v>
      </c>
      <c r="M2" t="s">
        <v>127</v>
      </c>
      <c r="N2" t="s">
        <v>84</v>
      </c>
      <c r="O2" t="s">
        <v>119</v>
      </c>
    </row>
    <row r="3" spans="1:15" x14ac:dyDescent="0.35">
      <c r="A3" t="s">
        <v>127</v>
      </c>
      <c r="C3" t="s">
        <v>128</v>
      </c>
      <c r="D3" s="2" t="s">
        <v>129</v>
      </c>
      <c r="E3" s="1" t="s">
        <v>130</v>
      </c>
      <c r="F3" s="2" t="s">
        <v>84</v>
      </c>
      <c r="G3" s="4">
        <v>0.3</v>
      </c>
      <c r="H3" t="s">
        <v>131</v>
      </c>
      <c r="I3" t="s">
        <v>132</v>
      </c>
      <c r="L3" s="30" t="s">
        <v>8</v>
      </c>
      <c r="M3" t="s">
        <v>133</v>
      </c>
      <c r="N3" t="s">
        <v>123</v>
      </c>
    </row>
    <row r="4" spans="1:15" x14ac:dyDescent="0.35">
      <c r="A4" t="s">
        <v>133</v>
      </c>
      <c r="C4" t="s">
        <v>134</v>
      </c>
      <c r="E4" s="1" t="s">
        <v>135</v>
      </c>
      <c r="H4" t="s">
        <v>136</v>
      </c>
      <c r="I4" t="s">
        <v>137</v>
      </c>
      <c r="L4" t="s">
        <v>138</v>
      </c>
    </row>
    <row r="5" spans="1:15" x14ac:dyDescent="0.35">
      <c r="A5" t="s">
        <v>139</v>
      </c>
      <c r="E5" s="1" t="s">
        <v>140</v>
      </c>
      <c r="H5" t="s">
        <v>141</v>
      </c>
      <c r="I5" t="s">
        <v>142</v>
      </c>
      <c r="L5" s="30" t="s">
        <v>143</v>
      </c>
    </row>
    <row r="6" spans="1:15" x14ac:dyDescent="0.35">
      <c r="E6" s="1" t="s">
        <v>144</v>
      </c>
      <c r="I6" t="s">
        <v>145</v>
      </c>
      <c r="L6" s="30" t="s">
        <v>146</v>
      </c>
    </row>
    <row r="7" spans="1:15" x14ac:dyDescent="0.35">
      <c r="E7" s="1" t="s">
        <v>147</v>
      </c>
      <c r="I7" t="s">
        <v>148</v>
      </c>
      <c r="L7" s="30" t="s">
        <v>149</v>
      </c>
    </row>
    <row r="8" spans="1:15" x14ac:dyDescent="0.35">
      <c r="E8" s="1" t="s">
        <v>150</v>
      </c>
      <c r="L8" s="30" t="s">
        <v>91</v>
      </c>
    </row>
    <row r="9" spans="1:15" x14ac:dyDescent="0.35">
      <c r="L9" s="30" t="s">
        <v>151</v>
      </c>
    </row>
    <row r="10" spans="1:15" x14ac:dyDescent="0.35">
      <c r="L10" s="30" t="s">
        <v>152</v>
      </c>
    </row>
    <row r="11" spans="1:15" x14ac:dyDescent="0.35">
      <c r="L11" s="30" t="s">
        <v>153</v>
      </c>
    </row>
    <row r="12" spans="1:15" x14ac:dyDescent="0.35">
      <c r="L12" s="30" t="s">
        <v>154</v>
      </c>
    </row>
    <row r="13" spans="1:15" x14ac:dyDescent="0.3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55bf16b8-db60-4153-a954-9d3ee6a964fe"/>
    <ds:schemaRef ds:uri="http://www.w3.org/XML/1998/namespace"/>
    <ds:schemaRef ds:uri="39c72b90-33f0-47a8-93a0-b0e80e69708d"/>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2024-05-20T21:43:14Z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