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0F489141-BA1F-4788-9EEA-4731EB034981}"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8" i="12" l="1"/>
  <c r="B8" i="11"/>
  <c r="B7" i="12"/>
  <c r="B7" i="11"/>
  <c r="B6" i="12"/>
  <c r="B6" i="11"/>
  <c r="B5" i="12"/>
  <c r="B5" i="11"/>
  <c r="B3" i="12"/>
  <c r="B2" i="12"/>
  <c r="B4" i="12"/>
  <c r="B4" i="11"/>
  <c r="B3" i="11"/>
  <c r="B2" i="11"/>
  <c r="B15" i="12" l="1"/>
  <c r="B34" i="12" s="1"/>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40" i="8" l="1"/>
  <c r="B10" i="9"/>
  <c r="B9" i="11"/>
  <c r="B2" i="8"/>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<sst xmlns="http://schemas.openxmlformats.org/spreadsheetml/2006/main" count="327" uniqueCount="222">
  <si>
    <t>SOLICITUD DE ANTECEDENTES -ABOGADO EXTERNO-</t>
  </si>
  <si>
    <t>RADICADO(23 DIGITOS)</t>
  </si>
  <si>
    <t>JUZGADO</t>
  </si>
  <si>
    <t>DEMANDADO</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</si>
  <si>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</si>
  <si>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</si>
  <si>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</si>
  <si>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</si>
  <si>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</si>
  <si>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</si>
  <si>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</si>
  <si>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</si>
  <si>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</si>
  <si>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</si>
  <si>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</si>
  <si>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</si>
  <si>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</si>
  <si>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</si>
  <si>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</si>
  <si>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</si>
  <si>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</si>
  <si>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</si>
  <si>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</si>
  <si>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</si>
  <si>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</si>
  <si>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</si>
  <si>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</si>
  <si>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</si>
  <si>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</si>
  <si>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</si>
  <si>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</si>
  <si>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</si>
  <si>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CONTESTACION 
*RECOMENDACIÓN: FECHA MÁXIMA PARA CONTESTAR LA DEMANDA ACORDE A LO ESTIÚLADO EN LA NORMA.</t>
  </si>
  <si>
    <t>REMISION DE ANTECEDENTES - ABOGADO INTERNO-</t>
  </si>
  <si>
    <t>SINIESTRO - APLICATIVO</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</si>
  <si>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</si>
  <si>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</si>
  <si>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</si>
  <si>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</si>
  <si>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</si>
  <si>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</si>
  <si>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</si>
  <si>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</si>
  <si>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</si>
  <si>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</si>
  <si>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</si>
  <si>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</si>
  <si>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</si>
  <si>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</si>
  <si>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</si>
  <si>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</si>
  <si>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</si>
  <si>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</si>
  <si>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</si>
  <si>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</si>
  <si>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</si>
  <si>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</si>
  <si>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</si>
  <si>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</si>
  <si>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</si>
  <si>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</si>
  <si>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</si>
  <si>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</si>
  <si>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</si>
  <si>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</si>
  <si>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</si>
  <si>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</si>
  <si>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</si>
  <si>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</si>
  <si>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</si>
  <si>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</si>
  <si>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</si>
  <si>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</si>
  <si>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</si>
  <si>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</si>
  <si>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</si>
  <si>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</si>
  <si>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</si>
  <si>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</si>
  <si>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</si>
  <si>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</si>
  <si>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</si>
  <si>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</si>
  <si>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</si>
  <si>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</si>
  <si>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</si>
  <si>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</si>
  <si>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</si>
  <si>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</si>
  <si>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</si>
  <si>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</si>
  <si>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</si>
  <si>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</si>
  <si>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</si>
  <si>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</si>
  <si>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</si>
  <si>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</si>
  <si>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</si>
  <si>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</si>
  <si>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</si>
  <si>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</si>
  <si>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</si>
  <si>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</si>
  <si>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</si>
  <si>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</si>
  <si>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</si>
  <si>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</si>
  <si>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VISTO BUENO OUTSOURCING</t>
  </si>
  <si>
    <t xml:space="preserve">CONTINGENCIA </t>
  </si>
  <si>
    <t xml:space="preserve">COMENTARIOS CLASIFICACIÓN Y VALOR CONTINGENCIA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</si>
  <si>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</si>
  <si>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</si>
  <si>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</si>
  <si>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</si>
  <si>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</si>
  <si>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</si>
  <si>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</si>
  <si>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</si>
  <si>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</si>
  <si>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</si>
  <si>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</si>
  <si>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</si>
  <si>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</si>
  <si>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</si>
  <si>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</si>
  <si>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</si>
  <si>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</si>
  <si>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</si>
  <si>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</si>
  <si>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</si>
  <si>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</si>
  <si>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</si>
  <si>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</si>
  <si>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</si>
  <si>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</si>
  <si>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</si>
  <si>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</si>
  <si>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</si>
  <si>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</si>
  <si>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</si>
  <si>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</si>
  <si>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</si>
  <si>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</si>
  <si>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</si>
  <si>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</si>
  <si>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</si>
  <si>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</si>
  <si>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COMENTARIO OUT</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</si>
  <si>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</si>
  <si>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</si>
  <si>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</si>
  <si>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</si>
  <si>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</si>
  <si>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</si>
  <si>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ACTUALIZACIÓN DE CONTINGENCIA  </t>
  </si>
  <si>
    <t>REMOTO</t>
  </si>
  <si>
    <t>SI</t>
  </si>
  <si>
    <t>CLASE DE REASEGURO</t>
  </si>
  <si>
    <t xml:space="preserve">Situcion Laboral </t>
  </si>
  <si>
    <t>Acompañante motorista</t>
  </si>
  <si>
    <t>LLAMADA EN GARANTIA</t>
  </si>
  <si>
    <t>OCURRENCIA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</si>
  <si>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</si>
  <si>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</si>
  <si>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</si>
  <si>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</si>
  <si>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</si>
  <si>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</si>
  <si>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</si>
  <si>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</si>
  <si>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</si>
  <si>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</si>
  <si>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</si>
  <si>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</si>
  <si>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</si>
  <si>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</si>
  <si>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</si>
  <si>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</si>
  <si>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</si>
  <si>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</si>
  <si>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</si>
  <si>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</si>
  <si>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</si>
  <si>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</si>
  <si>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</si>
  <si>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</si>
  <si>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</si>
  <si>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</si>
  <si>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</si>
  <si>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</si>
  <si>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</si>
  <si>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</si>
  <si>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</si>
  <si>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</si>
  <si>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</si>
  <si>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</si>
  <si>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</si>
  <si>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</si>
  <si>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190013103003-2023-00091-00</t>
  </si>
  <si>
    <t xml:space="preserve">JUZGADO TERCERO CIVIL DEL CIRCUITO DE POPAYÁN </t>
  </si>
  <si>
    <t>1. Bryam Alexander Ortega C.C. No.  1.088.651.255 (conductor vehículo USC-881)
2. Hermel Yodan Ortega Merchancano C.C. No.  98.342.841 (propietario vehículo USC-881)
3. Allianz Seguros S.A. NIT  860026182 (aseguradora vehículo USC-881) 
4. Grupo BYZA S.A.S. NIT 900168467 (afiliadora vehículo USC-881)</t>
  </si>
  <si>
    <t>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t>
  </si>
  <si>
    <t>N/A 
Daños materiales</t>
  </si>
  <si>
    <t xml:space="preserve"> El IPAT que se aporta es bastante ilegible y en este se puede observar que en la casilla de “9. Víctimas: pasajeros, acompañantes o peatones”, se indica cantidad 1 del vehículo 3, pero en la especificación de los datos de la víctima no se logra apreciar su identificación. Sin embargo, en la demanda NO se describen lesionados, ni se solicitan perjuicios en relación con lesiones.</t>
  </si>
  <si>
    <t xml:space="preserve"> 07 de septiembre de 2016</t>
  </si>
  <si>
    <t>Primera: 11 de mayo del 2017
Segunda: el 17 de diciembre del 2018</t>
  </si>
  <si>
    <t>Primera: 12 de junio del 2017
Segunda: 26 de diciembre del 2018</t>
  </si>
  <si>
    <t>HERMEL YODAN ORTEGA MERCHANCANO</t>
  </si>
  <si>
    <t>C.C. No. 98.342.841</t>
  </si>
  <si>
    <t>USC-881</t>
  </si>
  <si>
    <t>30 de abril del 2024</t>
  </si>
  <si>
    <t xml:space="preserve">29 de abril del 2025  - admisión del llamamiento en garantía </t>
  </si>
  <si>
    <t>FECHA DE NOTIFICACIÓN POR ESTADOS ADMISIÓN</t>
  </si>
  <si>
    <t>28 DE MAYO DEL 2025</t>
  </si>
  <si>
    <t>021806346 /466</t>
  </si>
  <si>
    <r>
      <t xml:space="preserve">El día 07 de septiembre de 2016, siendo las 12:30 p.m. ocurrió un choque múltiple, en la ciudad de Popayán, en la vía variante kilómetro 11 con 400 metros, entre los siguientes automotores: </t>
    </r>
    <r>
      <rPr>
        <b/>
        <sz val="11"/>
        <color theme="1"/>
        <rFont val="Calibri"/>
        <family val="2"/>
        <scheme val="minor"/>
      </rPr>
      <t xml:space="preserve">(i) </t>
    </r>
    <r>
      <rPr>
        <sz val="11"/>
        <color theme="1"/>
        <rFont val="Calibri"/>
        <family val="2"/>
        <scheme val="minor"/>
      </rPr>
      <t>el vehículo de servicio público, de placas USC-881, adscrito a la firma Grupo BYZA S.A.S, conducido por el señor Bryam Alexander Ortega, de propiedad del señor Hermel Yodan Ortega Merchancano, y asegurado con Allianz;</t>
    </r>
    <r>
      <rPr>
        <b/>
        <sz val="11"/>
        <color theme="1"/>
        <rFont val="Calibri"/>
        <family val="2"/>
        <scheme val="minor"/>
      </rPr>
      <t xml:space="preserve"> (ii)</t>
    </r>
    <r>
      <rPr>
        <sz val="11"/>
        <color theme="1"/>
        <rFont val="Calibri"/>
        <family val="2"/>
        <scheme val="minor"/>
      </rPr>
      <t xml:space="preserve"> la camioneta de servicio particular marca TOYOTA, placa MJP-072 DE Cali, línea FORTUNER, y; </t>
    </r>
    <r>
      <rPr>
        <b/>
        <sz val="11"/>
        <color theme="1"/>
        <rFont val="Calibri"/>
        <family val="2"/>
        <scheme val="minor"/>
      </rPr>
      <t xml:space="preserve">(iii) </t>
    </r>
    <r>
      <rPr>
        <sz val="11"/>
        <color theme="1"/>
        <rFont val="Calibri"/>
        <family val="2"/>
        <scheme val="minor"/>
      </rPr>
      <t xml:space="preserve">el automóvil de servicio público tipo Taxi de placas SHT-716, marca K1A, modelo 2016, propiedad de los señores Laura Melissa Rivera Herrera y Heberth Rodrigo González Alegría, el cual en ese momento era conducido por el señor Andrés Rodolfo Rivera Díaz.
Según aseveran los demandantes, el accidente ocurrió por impericia del conductor del camión de placa USC881, asegurado por Allianz, al omitir la señal de alto (rojo) indicada por el semáforo ubicado en cercanías al lugar de los hechos, ocasionando que este colisionara con el vehículo de placa MJP-072, el cual a su vez embistió al automotor de placa SHT-716.
Con la demanda se adjunta el IPAT, el cual establece como hipótesis la No. 121, que corresponde a “NO MANTENER DISTANCIA DE SEGURIDAD”. El IPAT que se aporta es bastante ilegible y en este se puede observar que en la casilla de “9. Víctimas: pasajeros, acompañantes o peatones”, se indica cantidad 1 del vehículo 3, pero en la especificación de los datos de la víctima no se logra apreciar su identificación. Sin embargo, en la demanda NO se describen lesionados, ni se solicitan perjuicios en relación con lesiones.
Como resultado del accidente se produjo la destrucción total del taxi de placa SHT-716 de propiedad de los señores Laura Melissa Rivera Herrera y Heberth Rodrigo González Alegría y consecuentemente la causación de perjuicios patrimoniales y extrapatrimoniales a los demandantes. Se manifiesta que dicho automotor estaba destinado al servicio público bajo la conducción de los demandantes Andrés Rodolfo Rivera Díaz y Juan Pablo Acevedo, quienes también se habrían visto afectados económicamente por cuanto aquellos recibían una remuneración mensual como resultado de la conducción de dicho vehículo.  Con la demanda se aportó dictamen pericial emitido por Investigadores Criminalísticos Investicauca S.A.S., con el fin de acreditar los daños del vehículo de placa SHT-716, los cuales se calcularon en un 75% de su integridad, concluyendo una pérdida total. 
</t>
    </r>
  </si>
  <si>
    <t xml:space="preserve">Se califica esta contingencia como REMOTA, toda vez que a pesar de que si bien la póliza No. 021806346 / 466 presenta cobertura respecto de los hechos referidos en la demanda, se configuró la prescripción  de las acciones derivadas del contrato de seguro. 
Es preciso indicar que la póliza estaba vigente para la fecha de los hechos, en tanto el accidente de tránsito que dio base a la acción ocurrió el 07 de septiembre de 2016, cuando la póliza aún estaba vigente, pues la misma tuvo una vigencia comprendida entre el 28 de agosto de 2016 al 27 de agosto de 2017. Además, ampara la responsabilidad civil extracontractual derivada de la conducción del vehículo de placas USC881, que es lo que se pretende en la demanda. 
Sin embargo, se encuentra configurada la prescripción extraordinaria de las acciones derivadas del contrato de seguro (Art 1131 y 1081 del C. Co.) por cuanto, transcurrieron más de cinco años entre la fecha en la que ocurrió el accidente de tránsito, es decir el 07 de septiembre de 2016, y la fecha en la que la víctima directa radicó la demanda, lo cual ocurrió hasta el 29 de mayo de 2023, es decir, después de pasados claramente más de 5 años. Por otro lado, respecto del llamamiento en garantía debe indicarse que también operó la prescripción ordinaria, en virtud de que  transcurrieron más de dos años entre la fecha en la que la víctima directa le realizó la petición extrajudicial al asegurado, esto es la solicitud de conciliación  (11 de mayo del 2017) y la formulación del llamamiento en garantía, el cual tuvo lugar el 05 de julio del 2024, es decir con posterioridad al término bienal con el que contaba el asegurado.  Luego entonces, resulta claro que operó la prescripción del contrato de seguro.
Todo lo anterior, sin perjuicio del carácter contingente del proceso.   </t>
  </si>
  <si>
    <t>Se establece como liquidación objetiva, el valor de $68.157.726, discriminado de la siguiente manera:
I. Respecto del DAÑO EMERGENTE por el valor que se estima en C$43.407.726, teniendo en cuenta lo siugiente:  relacionado al crédito desembolsado por GIROS Y FINANZAS COMPAÑÍA DE FINANCIAMIENTO el 14 de noviembre de 2017, debe indicarse que: i) No existe prueba siquiera sumaria dentro del expediente que acredite que este crédito tenía la finalidad de reponer el vehículo, por lo cual, al no evidenciarse relación de causalidad entre uno y otro, la consecuencia jurídica es la imposibilidad de reconocimiento de valor alguno por el desembolso de ese dinero; ii) El valor aquí relacionado no está soportado por ningún documento, por lo que se trata de un daño hipotético, por lo que no cumple con los requisitos para considerarse como reparable; iii) Si bien es cierto que mediante Resolución 20171500109124 de fecha 3 de noviembre cíe 2017 la Secretaría de Tránsito y de la Alcaldía de Popayán cancela la matrícula del vehículo de placas SHT-718 por “pérdida total”, lo cierto es que, el valor de dicho vehículo de acuerdo a los parámetros de Falsecolda tiene un valor de $40.500.000, por lo cual sería este el valor que remotamente habría que reconocer; iv) Si bien es cierto, dentro de los antecedentes obra un informe de Audatex donde se indica que el valor a reconocer por daños corresponde a  $15.324.064, lo cierto es que en dicho informe toman es una pérdida parcial y no total. Por lo tanto, respecto de este perjuicio se establece el valor objetivo de $40.500.000 en concordancia al ajuste realizado por la compañía.
Respecto de los gastos que los demandantes sufragaron como consecuencia de los daños ocurridos en la totalidad del vehículo de placas SHT-716, debe indicarse que, respecto de este perjuicio la parte demandante sí acredita el valor a través facturas de venta por concepto de cotización, servicios de grúa, compra de certificado de tradición, factura por autenticación de documento y pago de parqueadero, además de que, está completamente probado el nexo de causalidad de este perjuicio con el accidente de tránsito, por lo tanto se liquida objetivamente en $772.044 que corresponde al valor establecido en dichas facturas.
Respecto de los gastos que los demandantes sufragaron como consecuencia de la reposición del nuevo vehículo afiliado a la empresa SERVITAXI S.A, debe indicarse que, respecto de este perjuicio la parte demandante sí acredita el valor a través de diferentes facturas de venta, además de que, está completamente probado el nexo de causalidad de este perjuicio con el accidente de tránsito, por lo tanto, se liquida objetivamente en $2.185.682 que corresponde al valor establecido en dichas facturas.
II.	Respecto del Lucro cesante para la señora Laura Melissa y/o el señor Heberth Rodrigo, es necesario indicar que se evidencia que dicho automotor ha sido utilizado para servicio público como actividad comercial que le generara ingresos a la señora Laura, si bien no se aportaron libros contables que debe llevar y registrar el comerciante y que den cuenta de los ingresos percibidos por su actividad comercial o las facturas de venta que satisfagan los requisitos previstos en el Estatuto Tributario, la señora Laura aportó certificación emitida por Servitaxis la cual puede ser ratificada dentro del proceso, por lo cual, se considera viable objetivar el presente perjuicio en $26.200.000, que es el valor establecido en dicha certificación.
 Respecto de los salarios de los señores Andrés Rodolfo y Juan Pablo Acevedo, debe indicarse que, respecto de este perjuicio, no se reconocerá rubro alguno por cuanto no existe prueba dentro del plenario que permita afirmar que quien funge como empleador de estos sea la señora Laura o el señor Heberth, por lo cual, no es posible establecer de quién era la obligación salarial en los términos del artículo 57 numeral 4 del Código Sustantivo del Trabajo.
III.	Por los supuestos perjuicios inmateriales solicitados en la demanda: no se reconoce valor alguno, dado que: (i) la parte actora no acredita ni justifica de manera alguna la valoración sobre la tasación de dinero pretendido por concepto de daños morales; (ii) en este caso y frente a este tipo de pretensiones, como requisito necesario para su procedencia, se requiere que, previamente, se haya demostrado la producción y/o generación del daño dentro de los límites de esta esfera, a lo cual, conforme a la estructuración de esta pretensión, resulta carente en todo sentido; así pues, mediante sentencia SC7637-2014 la H. Corte Suprema de Justicia indica que los daños morales son procedentes cuando hay pérdida total o parcial de bienes de la persona afectada, siempre y cuando haya un pleno respaldo probatorio, y se demuestre la afectiva afectación como resultado de tal hecho. Sin embargo, el extremo actor no aporta ni siquiera certificado emitido por psicología en el que se confirme que el demandante fue atendido por alteración con ocasión a los hechos ocurridos objeto de asunto.
TOTAL: $69.657.726
IV.	ANALISIS FRENTE A LA PÓLIZA: Teniendo en cuenta que la póliza No. 021806346 / 466 cuenta con un valor asegurado de $4.000.000.000,00 para el amparo de Responsabilidad Civil Extracontractual. Sin embargo, cuenta con un deducible de 1.500.000,00, por lo tanto, al valor total de $69.657.726 se le debe restar esta última suma. Motivo por el cual, el valor al que eventualmente se expondría la aseguradora sería el total de $68.157.726</t>
  </si>
  <si>
    <t xml:space="preserve">EXCEPCIONES DE FONDO FRENTE A LA DEMANDA
EXCEPCIONES FRENTE A LA PRESUNTA RESPONSABILIDAD
INEXISTENCIA DE RESPONSABILIDAD POR LA NO ACREDITACIÓN DEL NEXO CAUSAL
EL RÉGIMEN DE RESPONSABILIDAD APLICABLE A ESTE PARTICULAR ES EL DE LA CULPA PROBADA
CONFIGURACIÓN DE UN EXIMENTE DE RESPONSABILIDAD POR CONFIGURACIÓN DE UNA CAUSA EXTRAÑA DE HECHO EXCLUSIVO DE UN TERCERO
REDUCCIÓN DE LA EVENTUAL INDEMNIZACIÓN COMO CONSECUENCIA DE LA INCIDENCIA DE LA CONDUCTA DEL SEÑOR JUAN PABLO BERNAL URIBE CONDUCTOR DEL VEHÍCULO DE PLACAS MJP072 Y DEL SEÑOR ANDRÉS RODOLFO RIVERA DÍAZ EN CALIDAD DE CONDUCTOR DEL VEHÍCULO DE PLACAS SHT716 EN LA PRODUCCIÓN DEL DAÑO
. IMPROCEDENCIA, FALTA DE MEDIO DE PRUEBA E INDEBIDA CUANTIFICACIÓN DE LOS SUPUESTOS DAÑOS PATRIMONIALES EN LA MODALIDAD DE DAÑO EMERGENTE QUE PRETENDE LA DEMANDANTE
IMPROCEDENCIA, FALTA DE MEDIO DE PRUEBA E INDEBIDA CUANTIFICACIÓN DE LOS SUPUESTOS DAÑOS PATRIMONIALES EN LA MODALIDAD DE LUCRO CESANTE QUE PRETENDE LA DEMANDANTE  
IMPROCEDENCIA DEL SUPUESTO PERJUICIO EXTRAPATRIMONIAL PRETENDIDO POR LOS DEMANDANTES, TITULADO COMO PERJUICIOS “MORALES SUBJETIVOS”
EXCEPCIONES DE FONDO FRENTE AL CONTRATO DE SEGURO
PRESCRIPCIÓN DE LAS ACCIONES DERIVADAS DEL CONTRATO DE SEGURO POR SENDA EXTRAORDINARIA
INEXISTENCIA DE OBLIGACIÓN DE INDEMNIZAR A CARGO DE ALLIANZ SEGUROS S.A. POR INCUMPLIMIENTO DE LAS CARGAS DEL ARTÍCULO 1077 DEL CÓDIGO DE COMERCIO
EL SEGURO CONTENIDO EN LA PÓLIZA DE AUTO COLECTIVO - PESADOS No. 021806346 / 466 EMITIDA POR LA COMPAÑÍA ALLIANZ SEGUROS S.A., ES DE CARÁCTER MERAMENTE INDEMNIZATORIO
EN TODO CASO NO SE PODRÁ SUPERAR EL LÍMITE ASEGURADO DE LA PÓLIZA DE AUTO COLECTIVO - PESADOS No. 021806346 / 466 EMITIDA POR LA COMPAÑÍA ALLIANZ SEGUROS S.A.
EN CUALQUIER CASO, SE DEBERÁN TENER EN CUENTA EL DEDUCIBLE PACTADO EN LA PÓLIZA DE AUTO COLECTIVO - PESADOS No. 021806346 / 466
RIESGOS EXPRESAMENTE EXCLUIDOS EN LA PÓLIZA DE AUTO COLECTIVO - PESADOS No. 021806346 / 466 EMITIDA POR LA COMPAÑÍA ALLIANZ SEGUROS S.A.
DISPONIBILIDAD DEL VALOR ASEGURADO
GENÉRICA O INNOMINADA Y OTRAS.  
EXCEPCIONES DE FONDO FRENTE AL LLAMAMIENTO EN GARANTÍA
PRESCRIPCIÓN DE LAS ACCIONES DERIVADAS DEL CONTRATO DE SEGURO POR SENDA ORDINARIA
INEXISTENCIA DE OBLIGACIÓN INDEMNIZATORIA CARGO DE HDI Y EN VIRTUD DE LA PÓLIZA DE AUTO COLECTIVO - PESADOS NO. 021806346 / 466 POR CUANTO NO HABERSE REALIZADO EL RIESGO ASEGURADO- INEXISTENCIA DE SINIESTRO  EN LOS TÉRMINOS DEL ARTÍCULO 1072 DEL C.CO
EL SEGURO CONTENIDO EN LA PÓLIZA DE AUTO COLECTIVO - PESADOS No. 021806346 / 466 EMITIDA POR LA COMPAÑÍA ALLIANZ SEGUROS S.A., ES DE CARÁCTER MERAMENTE INDEMNIZATORIO
EN TODO CASO NO SE PODRÁ SUPERAR EL LÍMITE ASEGURADO DE LA PÓLIZA DE AUTO COLECTIVO - PESADOS No. 021806346 / 466 EMITIDA POR LA COMPAÑÍA ALLIANZ SEGUROS S.A.
EN CUALQUIER CASO, SE DEBERÁN TENER EN CUENTA EL DEDUCIBLE PACTADO EN LA PÓLIZA DE AUTO COLECTIVO - PESADOS No. 021806346 / 466
RIESGOS EXPRESAMENTE EXCLUIDOS EN LA PÓLIZA DE AUTO COLECTIVO - PESADOS No. 021806346 / 466 EMITIDA POR LA COMPAÑÍA ALLIANZ SEGUROS S.A.
DISPONIBILIDAD DEL VALOR ASEGURADO
SUJECIÓN A LAS CONDICIONES PARTICULARES Y GENERALES DEL CONTRATO DE SEGURO, EN LA QUE SE IDENTIFICA LA PÓLIZA 021806346 / 466, EL CLAUSULADO Y LOS AMPAROS
</t>
  </si>
  <si>
    <t>Ocurrencia</t>
  </si>
  <si>
    <t>Duración: Desde las 00:00 horas del 28/08/2016 hasta las 24:00 horas del 27/08/2017.</t>
  </si>
  <si>
    <t>49733552 - Apl. 194090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</si>
</sst>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6" formatCode="&quot;$&quot;\ #,##0;[Red]\-&quot;$&quot;\ #,##0"/>
    <numFmt numFmtId="7" formatCode="&quot;$&quot;\ #,##0.00;\-&quot;$&quot;\ #,##0.0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2" fillId="0" borderId="2" xfId="0" applyFont="1" applyBorder="1" applyAlignment="1">
      <alignment horizontal="justify" vertical="top"/>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5" fontId="0" fillId="0" borderId="1" xfId="1" applyNumberFormat="1" applyFont="1" applyBorder="1" applyAlignment="1" applyProtection="1">
      <alignment horizontal="center" vertical="top"/>
      <protection locked="0"/>
    </xf>
    <xf numFmtId="7" fontId="0" fillId="0" borderId="1" xfId="4" applyNumberFormat="1" applyFont="1" applyBorder="1" applyAlignment="1" applyProtection="1">
      <alignment horizontal="right" vertical="top"/>
      <protection locked="0"/>
    </xf>
    <xf numFmtId="5" fontId="0" fillId="0" borderId="1" xfId="1" applyNumberFormat="1" applyFont="1" applyBorder="1" applyAlignment="1" applyProtection="1">
      <alignment horizontal="right" vertical="top"/>
      <protection locked="0"/>
    </xf>
    <xf numFmtId="42" fontId="0" fillId="0" borderId="1" xfId="1" applyFont="1" applyBorder="1" applyAlignment="1" applyProtection="1">
      <alignment horizontal="right" vertical="top"/>
      <protection locked="0"/>
    </xf>
    <xf numFmtId="5" fontId="6" fillId="7" borderId="1" xfId="1" applyNumberFormat="1" applyFont="1" applyFill="1" applyBorder="1" applyAlignment="1" applyProtection="1">
      <alignment horizontal="right"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5" fontId="0" fillId="0" borderId="2" xfId="1" applyNumberFormat="1" applyFont="1" applyBorder="1" applyAlignment="1">
      <alignment horizontal="center" vertical="top"/>
    </xf>
    <xf numFmtId="5" fontId="0" fillId="0" borderId="3" xfId="1" applyNumberFormat="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5" fontId="0" fillId="5" borderId="2" xfId="1" applyNumberFormat="1" applyFont="1" applyFill="1" applyBorder="1" applyAlignment="1" applyProtection="1">
      <alignment horizontal="justify" vertical="top"/>
      <protection locked="0"/>
    </xf>
    <xf numFmtId="5" fontId="0" fillId="5" borderId="3" xfId="1" applyNumberFormat="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5" fontId="0" fillId="5" borderId="0" xfId="1" applyNumberFormat="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3" fillId="2" borderId="15" xfId="0" applyFont="1" applyFill="1"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42" fontId="0" fillId="5" borderId="0" xfId="1" applyFont="1" applyFill="1" applyBorder="1" applyAlignment="1" applyProtection="1">
      <alignment horizontal="center"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25" sqref="B25:C27"/>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3" t="s">
        <v>0</v>
      </c>
      <c r="B1" s="63"/>
      <c r="C1" s="63"/>
    </row>
    <row r="2" spans="1:3" x14ac:dyDescent="0.25">
      <c r="A2" s="5" t="s">
        <v>1</v>
      </c>
      <c r="B2" s="68" t="s">
        <v>198</v>
      </c>
      <c r="C2" s="69"/>
    </row>
    <row r="3" spans="1:3" x14ac:dyDescent="0.25">
      <c r="A3" s="5" t="s">
        <v>2</v>
      </c>
      <c r="B3" s="64" t="s">
        <v>199</v>
      </c>
      <c r="C3" s="65"/>
    </row>
    <row r="4" spans="1:3" ht="76.5" customHeight="1" x14ac:dyDescent="0.25">
      <c r="A4" s="5" t="s">
        <v>3</v>
      </c>
      <c r="B4" s="70" t="s">
        <v>200</v>
      </c>
      <c r="C4" s="65"/>
    </row>
    <row r="5" spans="1:3" ht="76.5" customHeight="1" x14ac:dyDescent="0.25">
      <c r="A5" s="5" t="s">
        <v>4</v>
      </c>
      <c r="B5" s="70" t="s">
        <v>201</v>
      </c>
      <c r="C5" s="65"/>
    </row>
    <row r="6" spans="1:3" x14ac:dyDescent="0.25">
      <c r="A6" s="5" t="s">
        <v>5</v>
      </c>
      <c r="B6" s="58" t="s">
        <v>160</v>
      </c>
      <c r="C6" s="58"/>
    </row>
    <row r="7" spans="1:3" x14ac:dyDescent="0.25">
      <c r="A7" s="27" t="s">
        <v>7</v>
      </c>
      <c r="B7" s="64" t="s">
        <v>180</v>
      </c>
      <c r="C7" s="65"/>
    </row>
    <row r="8" spans="1:3" ht="42" customHeight="1" x14ac:dyDescent="0.25">
      <c r="A8" s="28" t="s">
        <v>9</v>
      </c>
      <c r="B8" s="56" t="s">
        <v>202</v>
      </c>
      <c r="C8" s="58"/>
    </row>
    <row r="9" spans="1:3" ht="38.25" customHeight="1" x14ac:dyDescent="0.25">
      <c r="A9" s="28" t="s">
        <v>10</v>
      </c>
      <c r="B9" s="56" t="s">
        <v>202</v>
      </c>
      <c r="C9" s="58"/>
    </row>
    <row r="10" spans="1:3" ht="35.25" customHeight="1" x14ac:dyDescent="0.25">
      <c r="A10" s="28" t="s">
        <v>11</v>
      </c>
      <c r="B10" s="56" t="s">
        <v>202</v>
      </c>
      <c r="C10" s="56"/>
    </row>
    <row r="11" spans="1:3" ht="30" customHeight="1" x14ac:dyDescent="0.25">
      <c r="A11" s="29" t="s">
        <v>12</v>
      </c>
      <c r="B11" s="56" t="s">
        <v>202</v>
      </c>
      <c r="C11" s="56"/>
    </row>
    <row r="12" spans="1:3" ht="30" customHeight="1" x14ac:dyDescent="0.25">
      <c r="A12" s="5" t="s">
        <v>13</v>
      </c>
      <c r="B12" s="57" t="s">
        <v>202</v>
      </c>
      <c r="C12" s="56"/>
    </row>
    <row r="13" spans="1:3" x14ac:dyDescent="0.25">
      <c r="A13" s="5" t="s">
        <v>14</v>
      </c>
      <c r="B13" s="56" t="s">
        <v>202</v>
      </c>
      <c r="C13" s="58"/>
    </row>
    <row r="14" spans="1:3" x14ac:dyDescent="0.25">
      <c r="A14" s="5" t="s">
        <v>15</v>
      </c>
      <c r="B14" s="59" t="s">
        <v>202</v>
      </c>
      <c r="C14" s="58"/>
    </row>
    <row r="15" spans="1:3" x14ac:dyDescent="0.25">
      <c r="A15" s="5" t="s">
        <v>16</v>
      </c>
      <c r="B15" s="56" t="s">
        <v>202</v>
      </c>
      <c r="C15" s="58"/>
    </row>
    <row r="16" spans="1:3" x14ac:dyDescent="0.25">
      <c r="A16" s="5" t="s">
        <v>17</v>
      </c>
      <c r="B16" s="56" t="s">
        <v>202</v>
      </c>
      <c r="C16" s="58"/>
    </row>
    <row r="17" spans="1:3" ht="15" customHeight="1" x14ac:dyDescent="0.25">
      <c r="A17" s="5" t="s">
        <v>18</v>
      </c>
      <c r="B17" s="56" t="s">
        <v>173</v>
      </c>
      <c r="C17" s="56"/>
    </row>
    <row r="18" spans="1:3" x14ac:dyDescent="0.25">
      <c r="A18" s="5" t="s">
        <v>19</v>
      </c>
      <c r="B18" s="56" t="s">
        <v>202</v>
      </c>
      <c r="C18" s="56"/>
    </row>
    <row r="19" spans="1:3" ht="18.75" customHeight="1" x14ac:dyDescent="0.25">
      <c r="A19" s="5" t="s">
        <v>20</v>
      </c>
      <c r="B19" s="66" t="s">
        <v>202</v>
      </c>
      <c r="C19" s="67"/>
    </row>
    <row r="20" spans="1:3" ht="54.75" customHeight="1" x14ac:dyDescent="0.25">
      <c r="A20" s="5" t="s">
        <v>21</v>
      </c>
      <c r="B20" s="58" t="s">
        <v>203</v>
      </c>
      <c r="C20" s="58"/>
    </row>
    <row r="21" spans="1:3" ht="17.25" customHeight="1" x14ac:dyDescent="0.25">
      <c r="A21" s="5" t="s">
        <v>22</v>
      </c>
      <c r="B21" s="56" t="s">
        <v>159</v>
      </c>
      <c r="C21" s="56"/>
    </row>
    <row r="22" spans="1:3" x14ac:dyDescent="0.25">
      <c r="A22" s="28" t="s">
        <v>23</v>
      </c>
      <c r="B22" s="53" t="s">
        <v>204</v>
      </c>
      <c r="C22" s="53"/>
    </row>
    <row r="23" spans="1:3" ht="36.75" customHeight="1" x14ac:dyDescent="0.25">
      <c r="A23" s="28" t="s">
        <v>24</v>
      </c>
      <c r="B23" s="55" t="s">
        <v>205</v>
      </c>
      <c r="C23" s="53"/>
    </row>
    <row r="24" spans="1:3" ht="44.25" customHeight="1" x14ac:dyDescent="0.25">
      <c r="A24" s="28" t="s">
        <v>25</v>
      </c>
      <c r="B24" s="55" t="s">
        <v>206</v>
      </c>
      <c r="C24" s="53"/>
    </row>
    <row r="25" spans="1:3" x14ac:dyDescent="0.25">
      <c r="A25" s="71" t="s">
        <v>26</v>
      </c>
      <c r="B25" s="53" t="s">
        <v>215</v>
      </c>
      <c r="C25" s="54"/>
    </row>
    <row r="26" spans="1:3" x14ac:dyDescent="0.25">
      <c r="A26" s="71"/>
      <c r="B26" s="54"/>
      <c r="C26" s="54"/>
    </row>
    <row r="27" spans="1:3" ht="303.75" customHeight="1" x14ac:dyDescent="0.25">
      <c r="A27" s="71"/>
      <c r="B27" s="54"/>
      <c r="C27" s="54"/>
    </row>
    <row r="28" spans="1:3" x14ac:dyDescent="0.25">
      <c r="A28" s="28" t="s">
        <v>27</v>
      </c>
      <c r="B28" s="54" t="s">
        <v>207</v>
      </c>
      <c r="C28" s="54"/>
    </row>
    <row r="29" spans="1:3" x14ac:dyDescent="0.25">
      <c r="A29" s="28" t="s">
        <v>28</v>
      </c>
      <c r="B29" s="54" t="s">
        <v>208</v>
      </c>
      <c r="C29" s="54"/>
    </row>
    <row r="30" spans="1:3" x14ac:dyDescent="0.25">
      <c r="A30" s="28" t="s">
        <v>29</v>
      </c>
      <c r="B30" s="54" t="s">
        <v>209</v>
      </c>
      <c r="C30" s="54"/>
    </row>
    <row r="31" spans="1:3" x14ac:dyDescent="0.25">
      <c r="A31" s="28" t="s">
        <v>30</v>
      </c>
      <c r="B31" s="54" t="s">
        <v>214</v>
      </c>
      <c r="C31" s="54"/>
    </row>
    <row r="32" spans="1:3" x14ac:dyDescent="0.25">
      <c r="A32" s="28" t="s">
        <v>31</v>
      </c>
      <c r="B32" s="61" t="s">
        <v>210</v>
      </c>
      <c r="C32" s="62"/>
    </row>
    <row r="33" spans="1:3" x14ac:dyDescent="0.25">
      <c r="A33" s="5" t="s">
        <v>212</v>
      </c>
      <c r="B33" s="60" t="s">
        <v>211</v>
      </c>
      <c r="C33" s="60"/>
    </row>
    <row r="34" spans="1:3" ht="45" x14ac:dyDescent="0.25">
      <c r="A34" s="5" t="s">
        <v>32</v>
      </c>
      <c r="B34" s="60" t="s">
        <v>213</v>
      </c>
      <c r="C34" s="5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zoomScale="70" zoomScaleNormal="70" workbookViewId="0">
      <selection activeCell="B4" sqref="B4:C4"/>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2" t="s">
        <v>33</v>
      </c>
      <c r="B1" s="72"/>
      <c r="C1" s="72"/>
    </row>
    <row r="2" spans="1:3" ht="15.75" customHeight="1" x14ac:dyDescent="0.25">
      <c r="A2" s="20" t="s">
        <v>34</v>
      </c>
      <c r="B2" s="73" t="s">
        <v>221</v>
      </c>
      <c r="C2" s="74"/>
    </row>
    <row r="3" spans="1:3" s="2" customFormat="1" x14ac:dyDescent="0.25">
      <c r="A3" s="5" t="s">
        <v>35</v>
      </c>
      <c r="B3" s="58" t="str">
        <f>'AUTOS  NOTA 322'!B2:C2</f>
        <v>190013103003-2023-00091-00</v>
      </c>
      <c r="C3" s="58"/>
    </row>
    <row r="4" spans="1:3" s="2" customFormat="1" x14ac:dyDescent="0.25">
      <c r="A4" s="5" t="s">
        <v>36</v>
      </c>
      <c r="B4" s="58" t="str">
        <f>'AUTOS  NOTA 322'!B3:C3</f>
        <v xml:space="preserve">JUZGADO TERCERO CIVIL DEL CIRCUITO DE POPAYÁN </v>
      </c>
      <c r="C4" s="58"/>
    </row>
    <row r="5" spans="1:3" s="2" customFormat="1" x14ac:dyDescent="0.25">
      <c r="A5" s="5" t="s">
        <v>37</v>
      </c>
      <c r="B5" s="58" t="str">
        <f>'AUTOS  NOTA 322'!B4:C4</f>
        <v>1. Bryam Alexander Ortega C.C. No.  1.088.651.255 (conductor vehículo USC-881)
2. Hermel Yodan Ortega Merchancano C.C. No.  98.342.841 (propietario vehículo USC-881)
3. Allianz Seguros S.A. NIT  860026182 (aseguradora vehículo USC-881) 
4. Grupo BYZA S.A.S. NIT 900168467 (afiliadora vehículo USC-881)</v>
      </c>
      <c r="C5" s="58"/>
    </row>
    <row r="6" spans="1:3" s="2" customFormat="1" x14ac:dyDescent="0.25">
      <c r="A6" s="5" t="s">
        <v>38</v>
      </c>
      <c r="B6" s="58" t="str">
        <f>'AUTOS  NOTA 322'!B5:C5</f>
        <v>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v>
      </c>
      <c r="C6" s="58"/>
    </row>
    <row r="7" spans="1:3" s="2" customFormat="1" x14ac:dyDescent="0.25">
      <c r="A7" s="5" t="s">
        <v>39</v>
      </c>
      <c r="B7" s="58" t="str">
        <f>'AUTOS  NOTA 322'!B6:C6</f>
        <v>LLAMADA EN GARANTIA</v>
      </c>
      <c r="C7" s="58"/>
    </row>
    <row r="8" spans="1:3" s="2" customFormat="1" x14ac:dyDescent="0.25">
      <c r="A8" s="31" t="s">
        <v>40</v>
      </c>
      <c r="B8" s="58" t="str">
        <f>'AUTOS  NOTA 322'!B7:C8</f>
        <v>N/A 
Daños materiales</v>
      </c>
      <c r="C8" s="58"/>
    </row>
    <row r="9" spans="1:3" x14ac:dyDescent="0.25">
      <c r="A9" s="20" t="s">
        <v>41</v>
      </c>
      <c r="B9" s="58"/>
      <c r="C9" s="58"/>
    </row>
    <row r="10" spans="1:3" x14ac:dyDescent="0.25">
      <c r="A10" s="20" t="s">
        <v>42</v>
      </c>
      <c r="B10" s="58" t="s">
        <v>97</v>
      </c>
      <c r="C10" s="58"/>
    </row>
    <row r="11" spans="1:3" x14ac:dyDescent="0.25">
      <c r="A11" s="20" t="s">
        <v>44</v>
      </c>
      <c r="B11" s="87">
        <v>4000000000</v>
      </c>
      <c r="C11" s="88"/>
    </row>
    <row r="12" spans="1:3" x14ac:dyDescent="0.25">
      <c r="A12" s="20" t="s">
        <v>45</v>
      </c>
      <c r="B12" s="87">
        <v>1500000</v>
      </c>
      <c r="C12" s="88"/>
    </row>
    <row r="13" spans="1:3" x14ac:dyDescent="0.25">
      <c r="A13" s="20" t="s">
        <v>46</v>
      </c>
      <c r="B13" s="64" t="s">
        <v>219</v>
      </c>
      <c r="C13" s="65"/>
    </row>
    <row r="14" spans="1:3" x14ac:dyDescent="0.25">
      <c r="A14" s="20" t="s">
        <v>47</v>
      </c>
      <c r="B14" s="56" t="s">
        <v>220</v>
      </c>
      <c r="C14" s="58"/>
    </row>
    <row r="15" spans="1:3" x14ac:dyDescent="0.25">
      <c r="A15" s="20" t="s">
        <v>48</v>
      </c>
      <c r="B15" s="58" t="s">
        <v>156</v>
      </c>
      <c r="C15" s="58"/>
    </row>
    <row r="16" spans="1:3" x14ac:dyDescent="0.25">
      <c r="A16" s="20" t="s">
        <v>49</v>
      </c>
      <c r="B16" s="58"/>
      <c r="C16" s="58"/>
    </row>
    <row r="17" spans="1:3" x14ac:dyDescent="0.25">
      <c r="A17" s="89" t="s">
        <v>50</v>
      </c>
      <c r="B17" s="58"/>
      <c r="C17" s="58"/>
    </row>
    <row r="18" spans="1:3" x14ac:dyDescent="0.25">
      <c r="A18" s="90"/>
      <c r="B18" s="10" t="s">
        <v>51</v>
      </c>
      <c r="C18" s="10" t="s">
        <v>52</v>
      </c>
    </row>
    <row r="19" spans="1:3" x14ac:dyDescent="0.25">
      <c r="A19" s="90"/>
      <c r="B19" s="6" t="s">
        <v>53</v>
      </c>
      <c r="C19" s="6"/>
    </row>
    <row r="20" spans="1:3" x14ac:dyDescent="0.25">
      <c r="A20" s="90"/>
      <c r="B20" s="6"/>
      <c r="C20" s="6"/>
    </row>
    <row r="21" spans="1:3" x14ac:dyDescent="0.25">
      <c r="A21" s="91"/>
      <c r="B21" s="6"/>
      <c r="C21" s="6"/>
    </row>
    <row r="22" spans="1:3" x14ac:dyDescent="0.25">
      <c r="A22" s="20" t="s">
        <v>54</v>
      </c>
      <c r="B22" s="58"/>
      <c r="C22" s="58"/>
    </row>
    <row r="23" spans="1:3" x14ac:dyDescent="0.25">
      <c r="A23" s="20" t="s">
        <v>55</v>
      </c>
      <c r="B23" s="92"/>
      <c r="C23" s="93"/>
    </row>
    <row r="24" spans="1:3" x14ac:dyDescent="0.25">
      <c r="A24" s="20" t="s">
        <v>56</v>
      </c>
      <c r="B24" s="58" t="s">
        <v>172</v>
      </c>
      <c r="C24" s="58"/>
    </row>
    <row r="25" spans="1:3" x14ac:dyDescent="0.25">
      <c r="A25" s="20" t="s">
        <v>57</v>
      </c>
      <c r="B25" s="58"/>
      <c r="C25" s="58"/>
    </row>
    <row r="26" spans="1:3" x14ac:dyDescent="0.25">
      <c r="A26" s="20" t="s">
        <v>58</v>
      </c>
      <c r="B26" s="58"/>
      <c r="C26" s="58"/>
    </row>
    <row r="27" spans="1:3" x14ac:dyDescent="0.25">
      <c r="A27" s="19" t="s">
        <v>59</v>
      </c>
      <c r="B27" s="58"/>
      <c r="C27" s="58"/>
    </row>
    <row r="28" spans="1:3" x14ac:dyDescent="0.25">
      <c r="A28" s="75" t="s">
        <v>60</v>
      </c>
      <c r="B28" s="75"/>
      <c r="C28" s="75"/>
    </row>
    <row r="29" spans="1:3" x14ac:dyDescent="0.25">
      <c r="A29" s="85" t="s">
        <v>61</v>
      </c>
      <c r="B29" s="86"/>
      <c r="C29" s="11"/>
    </row>
    <row r="30" spans="1:3" x14ac:dyDescent="0.25">
      <c r="A30" s="85" t="s">
        <v>62</v>
      </c>
      <c r="B30" s="86"/>
      <c r="C30" s="11"/>
    </row>
    <row r="31" spans="1:3" x14ac:dyDescent="0.25">
      <c r="A31" s="85" t="s">
        <v>63</v>
      </c>
      <c r="B31" s="86"/>
      <c r="C31" s="12"/>
    </row>
    <row r="32" spans="1:3" x14ac:dyDescent="0.25">
      <c r="A32" s="85" t="s">
        <v>64</v>
      </c>
      <c r="B32" s="86"/>
      <c r="C32" s="11"/>
    </row>
    <row r="33" spans="1:3" x14ac:dyDescent="0.25">
      <c r="A33" s="85" t="s">
        <v>65</v>
      </c>
      <c r="B33" s="86"/>
      <c r="C33" s="11"/>
    </row>
    <row r="34" spans="1:3" x14ac:dyDescent="0.25">
      <c r="A34" s="85" t="s">
        <v>66</v>
      </c>
      <c r="B34" s="86"/>
      <c r="C34" s="13"/>
    </row>
    <row r="35" spans="1:3" x14ac:dyDescent="0.25">
      <c r="A35" s="76" t="s">
        <v>67</v>
      </c>
      <c r="B35" s="77"/>
      <c r="C35" s="14"/>
    </row>
    <row r="36" spans="1:3" x14ac:dyDescent="0.25">
      <c r="A36" s="76" t="s">
        <v>68</v>
      </c>
      <c r="B36" s="77"/>
      <c r="C36" s="15"/>
    </row>
    <row r="37" spans="1:3" x14ac:dyDescent="0.25">
      <c r="A37" s="78" t="s">
        <v>69</v>
      </c>
      <c r="B37" s="79"/>
      <c r="C37" s="15"/>
    </row>
    <row r="38" spans="1:3" x14ac:dyDescent="0.25">
      <c r="A38" s="80"/>
      <c r="B38" s="81"/>
      <c r="C38" s="15"/>
    </row>
    <row r="39" spans="1:3" x14ac:dyDescent="0.25">
      <c r="A39" s="82"/>
      <c r="B39" s="83"/>
      <c r="C39" s="15"/>
    </row>
    <row r="40" spans="1:3" x14ac:dyDescent="0.25">
      <c r="A40" s="84" t="s">
        <v>70</v>
      </c>
      <c r="B40" s="84"/>
      <c r="C40" s="84"/>
    </row>
    <row r="41" spans="1:3" x14ac:dyDescent="0.25">
      <c r="A41" s="17" t="s">
        <v>71</v>
      </c>
      <c r="B41" s="18"/>
      <c r="C41" s="15"/>
    </row>
    <row r="42" spans="1:3" x14ac:dyDescent="0.25">
      <c r="A42" s="76" t="s">
        <v>72</v>
      </c>
      <c r="B42" s="77"/>
      <c r="C42" s="15"/>
    </row>
    <row r="43" spans="1:3" x14ac:dyDescent="0.25">
      <c r="A43" s="76" t="s">
        <v>73</v>
      </c>
      <c r="B43" s="77"/>
      <c r="C43" s="15"/>
    </row>
    <row r="44" spans="1:3" x14ac:dyDescent="0.25">
      <c r="A44" s="17" t="s">
        <v>74</v>
      </c>
      <c r="B44" s="18"/>
      <c r="C44" s="15"/>
    </row>
    <row r="45" spans="1:3" x14ac:dyDescent="0.25">
      <c r="A45" s="17" t="s">
        <v>75</v>
      </c>
      <c r="B45" s="18"/>
      <c r="C45" s="15"/>
    </row>
    <row r="46" spans="1:3" x14ac:dyDescent="0.25">
      <c r="A46" s="76" t="s">
        <v>76</v>
      </c>
      <c r="B46" s="77"/>
      <c r="C46" s="15"/>
    </row>
    <row r="47" spans="1:3" x14ac:dyDescent="0.25">
      <c r="A47" s="17" t="s">
        <v>77</v>
      </c>
      <c r="B47" s="16"/>
      <c r="C47" s="15"/>
    </row>
    <row r="48" spans="1:3" x14ac:dyDescent="0.25">
      <c r="A48" s="76" t="s">
        <v>78</v>
      </c>
      <c r="B48" s="77"/>
      <c r="C48" s="15"/>
    </row>
    <row r="49" spans="1:3" x14ac:dyDescent="0.25">
      <c r="A49" s="76" t="s">
        <v>79</v>
      </c>
      <c r="B49" s="77"/>
      <c r="C49" s="15"/>
    </row>
    <row r="50" spans="1:3" x14ac:dyDescent="0.25">
      <c r="A50" s="76" t="s">
        <v>69</v>
      </c>
      <c r="B50" s="7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60"/>
  <sheetViews>
    <sheetView tabSelected="1" zoomScale="85" zoomScaleNormal="85" workbookViewId="0">
      <selection activeCell="C17" sqref="C17"/>
    </sheetView>
  </sheetViews>
  <sheetFormatPr baseColWidth="10" defaultColWidth="0" defaultRowHeight="15" x14ac:dyDescent="0.25"/>
  <cols>
    <col min="1" max="1" width="70" customWidth="1"/>
    <col min="2" max="2" width="35.42578125" customWidth="1"/>
    <col min="3" max="3" width="159.85546875" customWidth="1"/>
    <col min="4" max="8" width="11.42578125" hidden="1" customWidth="1"/>
    <col min="9" max="9" width="12" hidden="1" customWidth="1"/>
    <col min="10" max="16384" width="11.42578125" hidden="1"/>
  </cols>
  <sheetData>
    <row r="1" spans="1:9" ht="26.25" x14ac:dyDescent="0.25">
      <c r="A1" s="72" t="s">
        <v>80</v>
      </c>
      <c r="B1" s="72"/>
      <c r="C1" s="72"/>
    </row>
    <row r="2" spans="1:9" ht="15" customHeight="1" x14ac:dyDescent="0.25">
      <c r="A2" s="35" t="s">
        <v>34</v>
      </c>
      <c r="B2" s="98" t="str">
        <f>'AUTOS NOTA 321'!B2:C2</f>
        <v>49733552 - Apl. 194090</v>
      </c>
      <c r="C2" s="99"/>
    </row>
    <row r="3" spans="1:9" x14ac:dyDescent="0.25">
      <c r="A3" s="36" t="s">
        <v>35</v>
      </c>
      <c r="B3" s="102" t="str">
        <f>'AUTOS  NOTA 322'!B2:C2</f>
        <v>190013103003-2023-00091-00</v>
      </c>
      <c r="C3" s="102"/>
    </row>
    <row r="4" spans="1:9" x14ac:dyDescent="0.25">
      <c r="A4" s="36" t="s">
        <v>36</v>
      </c>
      <c r="B4" s="102" t="str">
        <f>'AUTOS  NOTA 322'!B3:C3</f>
        <v xml:space="preserve">JUZGADO TERCERO CIVIL DEL CIRCUITO DE POPAYÁN </v>
      </c>
      <c r="C4" s="102"/>
    </row>
    <row r="5" spans="1:9" x14ac:dyDescent="0.25">
      <c r="A5" s="36" t="s">
        <v>37</v>
      </c>
      <c r="B5" s="102" t="str">
        <f>'AUTOS  NOTA 322'!B4:C4</f>
        <v>1. Bryam Alexander Ortega C.C. No.  1.088.651.255 (conductor vehículo USC-881)
2. Hermel Yodan Ortega Merchancano C.C. No.  98.342.841 (propietario vehículo USC-881)
3. Allianz Seguros S.A. NIT  860026182 (aseguradora vehículo USC-881) 
4. Grupo BYZA S.A.S. NIT 900168467 (afiliadora vehículo USC-881)</v>
      </c>
      <c r="C5" s="102"/>
    </row>
    <row r="6" spans="1:9" ht="15" customHeight="1" x14ac:dyDescent="0.25">
      <c r="A6" s="36" t="s">
        <v>38</v>
      </c>
      <c r="B6" s="102" t="str">
        <f>'AUTOS  NOTA 322'!B5:C5</f>
        <v>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v>
      </c>
      <c r="C6" s="102"/>
    </row>
    <row r="7" spans="1:9" x14ac:dyDescent="0.25">
      <c r="A7" s="36" t="s">
        <v>39</v>
      </c>
      <c r="B7" s="102" t="str">
        <f>'AUTOS  NOTA 322'!B6:C6</f>
        <v>LLAMADA EN GARANTIA</v>
      </c>
      <c r="C7" s="102"/>
    </row>
    <row r="8" spans="1:9" x14ac:dyDescent="0.25">
      <c r="A8" s="38" t="s">
        <v>40</v>
      </c>
      <c r="B8" s="102" t="str">
        <f>'AUTOS  NOTA 322'!B7:C8</f>
        <v>N/A 
Daños materiales</v>
      </c>
      <c r="C8" s="102"/>
    </row>
    <row r="9" spans="1:9" x14ac:dyDescent="0.25">
      <c r="A9" s="36" t="s">
        <v>81</v>
      </c>
      <c r="B9" s="96">
        <f>SUM(C11,C12,C14,C15,C17)</f>
        <v>523267682</v>
      </c>
      <c r="C9" s="97"/>
    </row>
    <row r="10" spans="1:9" x14ac:dyDescent="0.25">
      <c r="A10" s="103" t="s">
        <v>82</v>
      </c>
      <c r="B10" s="100" t="s">
        <v>83</v>
      </c>
      <c r="C10" s="101"/>
    </row>
    <row r="11" spans="1:9" x14ac:dyDescent="0.25">
      <c r="A11" s="103"/>
      <c r="B11" s="37" t="s">
        <v>84</v>
      </c>
      <c r="C11" s="50">
        <v>100800000</v>
      </c>
    </row>
    <row r="12" spans="1:9" x14ac:dyDescent="0.25">
      <c r="A12" s="103"/>
      <c r="B12" s="37" t="s">
        <v>85</v>
      </c>
      <c r="C12" s="50">
        <v>74467682</v>
      </c>
    </row>
    <row r="13" spans="1:9" x14ac:dyDescent="0.25">
      <c r="A13" s="103"/>
      <c r="B13" s="100"/>
      <c r="C13" s="101"/>
    </row>
    <row r="14" spans="1:9" x14ac:dyDescent="0.25">
      <c r="A14" s="103"/>
      <c r="B14" s="37" t="s">
        <v>86</v>
      </c>
      <c r="C14" s="52">
        <v>348000000</v>
      </c>
    </row>
    <row r="15" spans="1:9" x14ac:dyDescent="0.25">
      <c r="A15" s="103"/>
      <c r="B15" s="37" t="s">
        <v>87</v>
      </c>
      <c r="C15" s="52">
        <v>0</v>
      </c>
      <c r="E15" t="s">
        <v>88</v>
      </c>
      <c r="F15" s="22">
        <v>0.7</v>
      </c>
    </row>
    <row r="16" spans="1:9" x14ac:dyDescent="0.25">
      <c r="A16" s="103"/>
      <c r="B16" s="100" t="s">
        <v>89</v>
      </c>
      <c r="C16" s="101"/>
      <c r="E16" t="s">
        <v>90</v>
      </c>
      <c r="F16" s="23">
        <v>0.3</v>
      </c>
      <c r="I16" s="25"/>
    </row>
    <row r="17" spans="1:9" x14ac:dyDescent="0.25">
      <c r="A17" s="103"/>
      <c r="B17" s="37"/>
      <c r="C17" s="40"/>
      <c r="F17" s="26"/>
      <c r="I17" s="25"/>
    </row>
    <row r="18" spans="1:9" ht="23.25" customHeight="1" x14ac:dyDescent="0.25">
      <c r="A18" s="39" t="s">
        <v>91</v>
      </c>
      <c r="B18" s="98" t="s">
        <v>155</v>
      </c>
      <c r="C18" s="99"/>
    </row>
    <row r="19" spans="1:9" ht="30" x14ac:dyDescent="0.25">
      <c r="A19" s="36" t="s">
        <v>92</v>
      </c>
      <c r="B19" s="110" t="s">
        <v>216</v>
      </c>
      <c r="C19" s="111"/>
    </row>
    <row r="20" spans="1:9" ht="12.75" customHeight="1" x14ac:dyDescent="0.25">
      <c r="A20" s="21" t="s">
        <v>93</v>
      </c>
      <c r="B20" s="107">
        <f>((C22+C23+C25+C26+C30+C28+C32+C34+C29+C33)-C37-C38)*C36*C39</f>
        <v>68157726</v>
      </c>
      <c r="C20" s="107"/>
    </row>
    <row r="21" spans="1:9" x14ac:dyDescent="0.25">
      <c r="A21" s="7" t="s">
        <v>94</v>
      </c>
      <c r="B21" s="112" t="s">
        <v>83</v>
      </c>
      <c r="C21" s="113"/>
    </row>
    <row r="22" spans="1:9" ht="17.25" customHeight="1" x14ac:dyDescent="0.25">
      <c r="A22" s="115"/>
      <c r="B22" s="37" t="s">
        <v>84</v>
      </c>
      <c r="C22" s="49">
        <v>26200000</v>
      </c>
    </row>
    <row r="23" spans="1:9" x14ac:dyDescent="0.25">
      <c r="A23" s="116"/>
      <c r="B23" s="37" t="s">
        <v>85</v>
      </c>
      <c r="C23" s="49">
        <v>43457726</v>
      </c>
    </row>
    <row r="24" spans="1:9" x14ac:dyDescent="0.25">
      <c r="A24" s="116"/>
      <c r="B24" s="100" t="s">
        <v>95</v>
      </c>
      <c r="C24" s="101"/>
    </row>
    <row r="25" spans="1:9" x14ac:dyDescent="0.25">
      <c r="A25" s="116"/>
      <c r="B25" s="37" t="s">
        <v>86</v>
      </c>
      <c r="C25" s="50">
        <v>0</v>
      </c>
    </row>
    <row r="26" spans="1:9" ht="29.1" customHeight="1" x14ac:dyDescent="0.25">
      <c r="A26" s="116"/>
      <c r="B26" s="37" t="s">
        <v>96</v>
      </c>
      <c r="C26" s="50">
        <v>0</v>
      </c>
    </row>
    <row r="27" spans="1:9" x14ac:dyDescent="0.25">
      <c r="A27" s="116"/>
      <c r="B27" s="100" t="s">
        <v>97</v>
      </c>
      <c r="C27" s="101"/>
    </row>
    <row r="28" spans="1:9" x14ac:dyDescent="0.25">
      <c r="A28" s="116"/>
      <c r="B28" s="37" t="s">
        <v>98</v>
      </c>
      <c r="C28" s="50">
        <v>0</v>
      </c>
    </row>
    <row r="29" spans="1:9" x14ac:dyDescent="0.25">
      <c r="A29" s="116"/>
      <c r="B29" s="37" t="s">
        <v>84</v>
      </c>
      <c r="C29" s="51"/>
    </row>
    <row r="30" spans="1:9" x14ac:dyDescent="0.25">
      <c r="A30" s="116"/>
      <c r="B30" s="37" t="s">
        <v>85</v>
      </c>
      <c r="C30" s="50">
        <v>0</v>
      </c>
    </row>
    <row r="31" spans="1:9" x14ac:dyDescent="0.25">
      <c r="A31" s="116"/>
      <c r="B31" s="100" t="s">
        <v>99</v>
      </c>
      <c r="C31" s="101"/>
    </row>
    <row r="32" spans="1:9" x14ac:dyDescent="0.25">
      <c r="A32" s="116"/>
      <c r="B32" s="37"/>
      <c r="C32" s="32"/>
    </row>
    <row r="33" spans="1:3" x14ac:dyDescent="0.25">
      <c r="A33" s="116"/>
      <c r="B33" s="37" t="s">
        <v>84</v>
      </c>
      <c r="C33" s="50">
        <v>0</v>
      </c>
    </row>
    <row r="34" spans="1:3" x14ac:dyDescent="0.25">
      <c r="A34" s="116"/>
      <c r="B34" s="37" t="s">
        <v>85</v>
      </c>
      <c r="C34" s="50">
        <v>0</v>
      </c>
    </row>
    <row r="35" spans="1:3" x14ac:dyDescent="0.25">
      <c r="A35" s="116"/>
      <c r="B35" s="100" t="s">
        <v>100</v>
      </c>
      <c r="C35" s="101"/>
    </row>
    <row r="36" spans="1:3" x14ac:dyDescent="0.25">
      <c r="A36" s="116"/>
      <c r="B36" s="37" t="s">
        <v>101</v>
      </c>
      <c r="C36" s="33">
        <v>1</v>
      </c>
    </row>
    <row r="37" spans="1:3" x14ac:dyDescent="0.25">
      <c r="A37" s="116"/>
      <c r="B37" s="37" t="s">
        <v>45</v>
      </c>
      <c r="C37" s="48">
        <v>1500000</v>
      </c>
    </row>
    <row r="38" spans="1:3" x14ac:dyDescent="0.25">
      <c r="A38" s="116"/>
      <c r="B38" s="37" t="s">
        <v>102</v>
      </c>
      <c r="C38" s="34"/>
    </row>
    <row r="39" spans="1:3" x14ac:dyDescent="0.25">
      <c r="A39" s="116"/>
      <c r="B39" s="37" t="s">
        <v>103</v>
      </c>
      <c r="C39" s="33">
        <v>1</v>
      </c>
    </row>
    <row r="40" spans="1:3" x14ac:dyDescent="0.25">
      <c r="A40" s="24" t="s">
        <v>104</v>
      </c>
      <c r="B40" s="107">
        <f>IFERROR(B20*(VLOOKUP(B18,E15:F17,2,0)),16666)</f>
        <v>16666</v>
      </c>
      <c r="C40" s="107"/>
    </row>
    <row r="41" spans="1:3" ht="93" customHeight="1" x14ac:dyDescent="0.25">
      <c r="A41" s="36" t="s">
        <v>105</v>
      </c>
      <c r="B41" s="108" t="s">
        <v>217</v>
      </c>
      <c r="C41" s="109"/>
    </row>
    <row r="42" spans="1:3" ht="211.5" customHeight="1" x14ac:dyDescent="0.25">
      <c r="A42" s="36" t="s">
        <v>106</v>
      </c>
      <c r="B42" s="105" t="s">
        <v>218</v>
      </c>
      <c r="C42" s="106"/>
    </row>
    <row r="43" spans="1:3" ht="26.1" customHeight="1" x14ac:dyDescent="0.25">
      <c r="A43" s="114" t="s">
        <v>107</v>
      </c>
      <c r="B43" s="114"/>
      <c r="C43" s="114"/>
    </row>
    <row r="44" spans="1:3" x14ac:dyDescent="0.25">
      <c r="A44" s="41" t="s">
        <v>108</v>
      </c>
      <c r="B44" s="104"/>
      <c r="C44" s="104"/>
    </row>
    <row r="45" spans="1:3" ht="78.75" customHeight="1" x14ac:dyDescent="0.25">
      <c r="A45" s="41" t="s">
        <v>109</v>
      </c>
      <c r="B45" s="104"/>
      <c r="C45" s="104"/>
    </row>
    <row r="48" spans="1:3" ht="26.25" x14ac:dyDescent="0.25">
      <c r="A48" s="94" t="s">
        <v>110</v>
      </c>
      <c r="B48" s="94"/>
      <c r="C48" s="94"/>
    </row>
    <row r="49" spans="1:3" x14ac:dyDescent="0.25">
      <c r="A49" s="95" t="s">
        <v>111</v>
      </c>
      <c r="B49" s="95"/>
      <c r="C49" s="95"/>
    </row>
    <row r="50" spans="1:3" x14ac:dyDescent="0.25">
      <c r="A50" s="43" t="s">
        <v>112</v>
      </c>
      <c r="B50" s="43" t="s">
        <v>113</v>
      </c>
      <c r="C50" s="44" t="s">
        <v>114</v>
      </c>
    </row>
    <row r="51" spans="1:3" ht="27" x14ac:dyDescent="0.25">
      <c r="A51" s="45" t="s">
        <v>115</v>
      </c>
      <c r="B51" s="46" t="s">
        <v>116</v>
      </c>
      <c r="C51" s="45" t="s">
        <v>117</v>
      </c>
    </row>
    <row r="52" spans="1:3" ht="40.5" x14ac:dyDescent="0.25">
      <c r="A52" s="45" t="s">
        <v>118</v>
      </c>
      <c r="B52" s="46" t="s">
        <v>116</v>
      </c>
      <c r="C52" s="45" t="s">
        <v>119</v>
      </c>
    </row>
    <row r="53" spans="1:3" ht="27" x14ac:dyDescent="0.25">
      <c r="A53" s="45" t="s">
        <v>120</v>
      </c>
      <c r="B53" s="46" t="s">
        <v>116</v>
      </c>
      <c r="C53" s="45" t="s">
        <v>121</v>
      </c>
    </row>
    <row r="54" spans="1:3" x14ac:dyDescent="0.25">
      <c r="A54" s="45" t="s">
        <v>122</v>
      </c>
      <c r="B54" s="46" t="s">
        <v>116</v>
      </c>
      <c r="C54" s="45" t="s">
        <v>123</v>
      </c>
    </row>
    <row r="55" spans="1:3" x14ac:dyDescent="0.25">
      <c r="A55" s="45" t="s">
        <v>124</v>
      </c>
      <c r="B55" s="46" t="s">
        <v>116</v>
      </c>
      <c r="C55" s="47"/>
    </row>
    <row r="56" spans="1:3" x14ac:dyDescent="0.25">
      <c r="A56" s="45" t="s">
        <v>125</v>
      </c>
      <c r="B56" s="46" t="s">
        <v>116</v>
      </c>
      <c r="C56" s="45" t="s">
        <v>126</v>
      </c>
    </row>
    <row r="57" spans="1:3" ht="27" x14ac:dyDescent="0.25">
      <c r="A57" s="45" t="s">
        <v>127</v>
      </c>
      <c r="B57" s="46" t="s">
        <v>116</v>
      </c>
      <c r="C57" s="45" t="s">
        <v>128</v>
      </c>
    </row>
    <row r="58" spans="1:3" x14ac:dyDescent="0.25">
      <c r="A58" s="45" t="s">
        <v>129</v>
      </c>
      <c r="B58" s="46" t="s">
        <v>116</v>
      </c>
      <c r="C58" s="47" t="s">
        <v>130</v>
      </c>
    </row>
    <row r="59" spans="1:3" ht="27" x14ac:dyDescent="0.25">
      <c r="A59" s="45" t="s">
        <v>131</v>
      </c>
      <c r="B59" s="46" t="s">
        <v>116</v>
      </c>
      <c r="C59" s="47" t="s">
        <v>132</v>
      </c>
    </row>
    <row r="60" spans="1:3" ht="27" x14ac:dyDescent="0.25">
      <c r="A60" s="45" t="s">
        <v>133</v>
      </c>
      <c r="B60" s="46" t="s">
        <v>116</v>
      </c>
      <c r="C60" s="47" t="s">
        <v>134</v>
      </c>
    </row>
  </sheetData>
  <sheetProtection selectLockedCells="1"/>
  <mergeCells count="30">
    <mergeCell ref="B45:C45"/>
    <mergeCell ref="B42:C42"/>
    <mergeCell ref="B18:C18"/>
    <mergeCell ref="B20:C20"/>
    <mergeCell ref="B41:C41"/>
    <mergeCell ref="B31:C31"/>
    <mergeCell ref="B35:C35"/>
    <mergeCell ref="B40:C40"/>
    <mergeCell ref="B27:C27"/>
    <mergeCell ref="B19:C19"/>
    <mergeCell ref="B21:C21"/>
    <mergeCell ref="B24:C24"/>
    <mergeCell ref="A43:C43"/>
    <mergeCell ref="A22:A39"/>
    <mergeCell ref="A48:C48"/>
    <mergeCell ref="A49:C49"/>
    <mergeCell ref="B9:C9"/>
    <mergeCell ref="A1:C1"/>
    <mergeCell ref="B2:C2"/>
    <mergeCell ref="B16:C16"/>
    <mergeCell ref="B3:C3"/>
    <mergeCell ref="B4:C4"/>
    <mergeCell ref="B5:C5"/>
    <mergeCell ref="B6:C6"/>
    <mergeCell ref="B7:C7"/>
    <mergeCell ref="B8:C8"/>
    <mergeCell ref="B10:C10"/>
    <mergeCell ref="B13:C13"/>
    <mergeCell ref="A10:A17"/>
    <mergeCell ref="B44:C4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 B44:C44</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2" t="s">
        <v>135</v>
      </c>
      <c r="B1" s="72"/>
      <c r="C1" s="72"/>
    </row>
    <row r="2" spans="1:3" x14ac:dyDescent="0.25">
      <c r="A2" s="20" t="s">
        <v>34</v>
      </c>
      <c r="B2" s="92" t="str">
        <f>'AUTOS NOTA 324-478'!B2:C2</f>
        <v>49733552 - Apl. 194090</v>
      </c>
      <c r="C2" s="93"/>
    </row>
    <row r="3" spans="1:3" x14ac:dyDescent="0.25">
      <c r="A3" s="5" t="s">
        <v>35</v>
      </c>
      <c r="B3" s="58" t="str">
        <f>'AUTOS  NOTA 322'!B2:C2</f>
        <v>190013103003-2023-00091-00</v>
      </c>
      <c r="C3" s="58"/>
    </row>
    <row r="4" spans="1:3" x14ac:dyDescent="0.25">
      <c r="A4" s="5" t="s">
        <v>36</v>
      </c>
      <c r="B4" s="58" t="str">
        <f>'AUTOS  NOTA 322'!B3:C3</f>
        <v xml:space="preserve">JUZGADO TERCERO CIVIL DEL CIRCUITO DE POPAYÁN </v>
      </c>
      <c r="C4" s="58"/>
    </row>
    <row r="5" spans="1:3" x14ac:dyDescent="0.25">
      <c r="A5" s="5" t="s">
        <v>37</v>
      </c>
      <c r="B5" s="58" t="str">
        <f>'AUTOS  NOTA 322'!B4:C4</f>
        <v>1. Bryam Alexander Ortega C.C. No.  1.088.651.255 (conductor vehículo USC-881)
2. Hermel Yodan Ortega Merchancano C.C. No.  98.342.841 (propietario vehículo USC-881)
3. Allianz Seguros S.A. NIT  860026182 (aseguradora vehículo USC-881) 
4. Grupo BYZA S.A.S. NIT 900168467 (afiliadora vehículo USC-881)</v>
      </c>
      <c r="C5" s="58"/>
    </row>
    <row r="6" spans="1:3" ht="15" customHeight="1" x14ac:dyDescent="0.25">
      <c r="A6" s="5" t="s">
        <v>38</v>
      </c>
      <c r="B6" s="58" t="str">
        <f>'AUTOS  NOTA 322'!B5:C5</f>
        <v>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v>
      </c>
      <c r="C6" s="58"/>
    </row>
    <row r="7" spans="1:3" ht="15" customHeight="1" x14ac:dyDescent="0.25">
      <c r="A7" s="5" t="s">
        <v>39</v>
      </c>
      <c r="B7" s="58" t="str">
        <f>'AUTOS  NOTA 322'!B6:C6</f>
        <v>LLAMADA EN GARANTIA</v>
      </c>
      <c r="C7" s="58"/>
    </row>
    <row r="8" spans="1:3" ht="15" customHeight="1" x14ac:dyDescent="0.25">
      <c r="A8" s="31" t="s">
        <v>40</v>
      </c>
      <c r="B8" s="58" t="str">
        <f>'AUTOS  NOTA 322'!B7:C8</f>
        <v>N/A 
Daños materiales</v>
      </c>
      <c r="C8" s="58"/>
    </row>
    <row r="9" spans="1:3" ht="18.95" customHeight="1" x14ac:dyDescent="0.25">
      <c r="A9" s="5" t="s">
        <v>136</v>
      </c>
      <c r="B9" s="58" t="s">
        <v>155</v>
      </c>
      <c r="C9" s="58"/>
    </row>
    <row r="10" spans="1:3" x14ac:dyDescent="0.25">
      <c r="A10" s="7" t="s">
        <v>94</v>
      </c>
      <c r="B10" s="119">
        <f>'AUTOS NOTA 324-478'!B20:C20</f>
        <v>68157726</v>
      </c>
      <c r="C10" s="119"/>
    </row>
    <row r="11" spans="1:3" x14ac:dyDescent="0.25">
      <c r="A11" s="7" t="s">
        <v>137</v>
      </c>
      <c r="B11" s="120">
        <f>'AUTOS NOTA 324-478'!B40:C40</f>
        <v>16666</v>
      </c>
      <c r="C11" s="58"/>
    </row>
    <row r="12" spans="1:3" ht="30" x14ac:dyDescent="0.25">
      <c r="A12" s="7" t="s">
        <v>138</v>
      </c>
      <c r="B12" s="117"/>
      <c r="C12" s="118"/>
    </row>
    <row r="13" spans="1:3" ht="45" x14ac:dyDescent="0.25">
      <c r="A13" s="5" t="s">
        <v>139</v>
      </c>
      <c r="B13" s="58"/>
      <c r="C13" s="58"/>
    </row>
    <row r="14" spans="1:3" ht="45" x14ac:dyDescent="0.25">
      <c r="A14" s="5" t="s">
        <v>140</v>
      </c>
      <c r="B14" s="58"/>
      <c r="C14" s="58"/>
    </row>
    <row r="15" spans="1:3" x14ac:dyDescent="0.25">
      <c r="A15" s="5" t="s">
        <v>141</v>
      </c>
      <c r="B15" s="6"/>
      <c r="C15" s="6"/>
    </row>
    <row r="16" spans="1:3" x14ac:dyDescent="0.25">
      <c r="A16" s="7" t="s">
        <v>142</v>
      </c>
      <c r="B16" s="58"/>
      <c r="C16" s="58"/>
    </row>
    <row r="17" spans="1:3" x14ac:dyDescent="0.25">
      <c r="A17" s="6" t="s">
        <v>143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H25"/>
  <sheetViews>
    <sheetView workbookViewId="0">
      <selection activeCell="B9" sqref="B9:C9"/>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2" t="s">
        <v>144</v>
      </c>
      <c r="B1" s="72"/>
      <c r="C1" s="72"/>
    </row>
    <row r="2" spans="1:3" x14ac:dyDescent="0.25">
      <c r="A2" s="42" t="s">
        <v>34</v>
      </c>
      <c r="B2" s="92" t="str">
        <f>'AUTOS NOTA 321'!B2:C2</f>
        <v>49733552 - Apl. 194090</v>
      </c>
      <c r="C2" s="93"/>
    </row>
    <row r="3" spans="1:3" x14ac:dyDescent="0.25">
      <c r="A3" s="5" t="s">
        <v>35</v>
      </c>
      <c r="B3" s="58" t="str">
        <f>'AUTOS  NOTA 322'!B2:C2</f>
        <v>190013103003-2023-00091-00</v>
      </c>
      <c r="C3" s="58"/>
    </row>
    <row r="4" spans="1:3" x14ac:dyDescent="0.25">
      <c r="A4" s="5" t="s">
        <v>36</v>
      </c>
      <c r="B4" s="58" t="str">
        <f>'AUTOS  NOTA 322'!B3:C3</f>
        <v xml:space="preserve">JUZGADO TERCERO CIVIL DEL CIRCUITO DE POPAYÁN </v>
      </c>
      <c r="C4" s="58"/>
    </row>
    <row r="5" spans="1:3" x14ac:dyDescent="0.25">
      <c r="A5" s="5" t="s">
        <v>37</v>
      </c>
      <c r="B5" s="58" t="str">
        <f>'AUTOS  NOTA 322'!B4:C4</f>
        <v>1. Bryam Alexander Ortega C.C. No.  1.088.651.255 (conductor vehículo USC-881)
2. Hermel Yodan Ortega Merchancano C.C. No.  98.342.841 (propietario vehículo USC-881)
3. Allianz Seguros S.A. NIT  860026182 (aseguradora vehículo USC-881) 
4. Grupo BYZA S.A.S. NIT 900168467 (afiliadora vehículo USC-881)</v>
      </c>
      <c r="C5" s="58"/>
    </row>
    <row r="6" spans="1:3" x14ac:dyDescent="0.25">
      <c r="A6" s="5" t="s">
        <v>38</v>
      </c>
      <c r="B6" s="58" t="str">
        <f>'AUTOS  NOTA 322'!B5:C5</f>
        <v>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v>
      </c>
      <c r="C6" s="58"/>
    </row>
    <row r="7" spans="1:3" x14ac:dyDescent="0.25">
      <c r="A7" s="5" t="s">
        <v>39</v>
      </c>
      <c r="B7" s="58" t="str">
        <f>'AUTOS  NOTA 322'!B6:C6</f>
        <v>LLAMADA EN GARANTIA</v>
      </c>
      <c r="C7" s="58"/>
    </row>
    <row r="8" spans="1:3" x14ac:dyDescent="0.25">
      <c r="A8" s="5" t="s">
        <v>136</v>
      </c>
      <c r="B8" s="58" t="str">
        <f>'AUTOS NOTA 325'!B9:C9</f>
        <v>REMOTO</v>
      </c>
      <c r="C8" s="58"/>
    </row>
    <row r="9" spans="1:3" x14ac:dyDescent="0.25">
      <c r="A9" s="7" t="s">
        <v>94</v>
      </c>
      <c r="B9" s="119">
        <f>'AUTOS NOTA 324-478'!B20:C20</f>
        <v>68157726</v>
      </c>
      <c r="C9" s="119"/>
    </row>
    <row r="10" spans="1:3" x14ac:dyDescent="0.25">
      <c r="A10" s="5" t="s">
        <v>145</v>
      </c>
      <c r="B10" s="122">
        <v>0</v>
      </c>
      <c r="C10" s="122"/>
    </row>
    <row r="11" spans="1:3" x14ac:dyDescent="0.25">
      <c r="A11" s="5" t="s">
        <v>146</v>
      </c>
      <c r="B11" s="58"/>
      <c r="C11" s="58"/>
    </row>
    <row r="12" spans="1:3" x14ac:dyDescent="0.25">
      <c r="A12" s="5" t="s">
        <v>147</v>
      </c>
      <c r="B12" s="58"/>
      <c r="C12" s="58"/>
    </row>
    <row r="13" spans="1:3" x14ac:dyDescent="0.25">
      <c r="A13" s="5" t="s">
        <v>148</v>
      </c>
      <c r="B13" s="121"/>
      <c r="C13" s="121"/>
    </row>
    <row r="14" spans="1:3" x14ac:dyDescent="0.25">
      <c r="A14" s="5" t="s">
        <v>149</v>
      </c>
      <c r="B14" s="58"/>
      <c r="C14" s="58"/>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F34"/>
  <sheetViews>
    <sheetView zoomScaleNormal="100" workbookViewId="0">
      <selection activeCell="A15" sqref="A15"/>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72" t="s">
        <v>150</v>
      </c>
      <c r="B1" s="72"/>
      <c r="C1" s="72"/>
    </row>
    <row r="2" spans="1:6" x14ac:dyDescent="0.25">
      <c r="A2" s="20" t="s">
        <v>34</v>
      </c>
      <c r="B2" s="92" t="str">
        <f>'AUTOS NOTA 321'!B2:C2</f>
        <v>49733552 - Apl. 194090</v>
      </c>
      <c r="C2" s="93"/>
    </row>
    <row r="3" spans="1:6" x14ac:dyDescent="0.25">
      <c r="A3" s="5" t="s">
        <v>35</v>
      </c>
      <c r="B3" s="58" t="str">
        <f>'AUTOS  NOTA 322'!B2:C2</f>
        <v>190013103003-2023-00091-00</v>
      </c>
      <c r="C3" s="58"/>
    </row>
    <row r="4" spans="1:6" x14ac:dyDescent="0.25">
      <c r="A4" s="5" t="s">
        <v>36</v>
      </c>
      <c r="B4" s="58" t="str">
        <f>'AUTOS  NOTA 322'!B3:C3</f>
        <v xml:space="preserve">JUZGADO TERCERO CIVIL DEL CIRCUITO DE POPAYÁN </v>
      </c>
      <c r="C4" s="58"/>
    </row>
    <row r="5" spans="1:6" x14ac:dyDescent="0.25">
      <c r="A5" s="5" t="s">
        <v>37</v>
      </c>
      <c r="B5" s="58" t="str">
        <f>'AUTOS  NOTA 322'!B4:C4</f>
        <v>1. Bryam Alexander Ortega C.C. No.  1.088.651.255 (conductor vehículo USC-881)
2. Hermel Yodan Ortega Merchancano C.C. No.  98.342.841 (propietario vehículo USC-881)
3. Allianz Seguros S.A. NIT  860026182 (aseguradora vehículo USC-881) 
4. Grupo BYZA S.A.S. NIT 900168467 (afiliadora vehículo USC-881)</v>
      </c>
      <c r="C5" s="58"/>
    </row>
    <row r="6" spans="1:6" x14ac:dyDescent="0.25">
      <c r="A6" s="5" t="s">
        <v>38</v>
      </c>
      <c r="B6" s="58" t="str">
        <f>'AUTOS  NOTA 322'!B5:C5</f>
        <v>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v>
      </c>
      <c r="C6" s="58"/>
    </row>
    <row r="7" spans="1:6" x14ac:dyDescent="0.25">
      <c r="A7" s="5" t="s">
        <v>39</v>
      </c>
      <c r="B7" s="58" t="str">
        <f>'AUTOS  NOTA 322'!B6:C6</f>
        <v>LLAMADA EN GARANTIA</v>
      </c>
      <c r="C7" s="58"/>
    </row>
    <row r="8" spans="1:6" x14ac:dyDescent="0.25">
      <c r="A8" s="5" t="s">
        <v>151</v>
      </c>
      <c r="B8" s="58" t="str">
        <f>'AUTOS NOTA 325'!B9:C9</f>
        <v>REMOTO</v>
      </c>
      <c r="C8" s="58"/>
    </row>
    <row r="9" spans="1:6" x14ac:dyDescent="0.25">
      <c r="A9" s="5" t="s">
        <v>152</v>
      </c>
      <c r="B9" s="58"/>
      <c r="C9" s="58"/>
    </row>
    <row r="10" spans="1:6" ht="111" customHeight="1" x14ac:dyDescent="0.25">
      <c r="A10" s="5" t="s">
        <v>153</v>
      </c>
      <c r="B10" s="58"/>
      <c r="C10" s="58"/>
    </row>
    <row r="11" spans="1:6" ht="21" customHeight="1" x14ac:dyDescent="0.25">
      <c r="A11" s="124"/>
      <c r="B11" s="124"/>
      <c r="C11" s="124"/>
      <c r="E11" t="s">
        <v>88</v>
      </c>
      <c r="F11" s="22">
        <v>0.7</v>
      </c>
    </row>
    <row r="12" spans="1:6" hidden="1" x14ac:dyDescent="0.25">
      <c r="A12" s="125"/>
      <c r="B12" s="125"/>
      <c r="C12" s="125"/>
      <c r="E12" t="s">
        <v>90</v>
      </c>
      <c r="F12" s="23">
        <v>0.3</v>
      </c>
    </row>
    <row r="13" spans="1:6" ht="18.75" x14ac:dyDescent="0.25">
      <c r="A13" s="126" t="s">
        <v>154</v>
      </c>
      <c r="B13" s="126"/>
      <c r="C13" s="126"/>
    </row>
    <row r="14" spans="1:6" x14ac:dyDescent="0.25">
      <c r="A14" s="39" t="s">
        <v>91</v>
      </c>
      <c r="B14" s="98" t="s">
        <v>155</v>
      </c>
      <c r="C14" s="99"/>
    </row>
    <row r="15" spans="1:6" ht="45" x14ac:dyDescent="0.25">
      <c r="A15" s="21" t="s">
        <v>93</v>
      </c>
      <c r="B15" s="127">
        <f>((C17+C18+C20+C21+C25+C23+C27+C29+C24+C28)-C32)*C31*C33</f>
        <v>1000000000</v>
      </c>
      <c r="C15" s="127"/>
    </row>
    <row r="16" spans="1:6" x14ac:dyDescent="0.25">
      <c r="A16" s="7" t="s">
        <v>94</v>
      </c>
      <c r="B16" s="112" t="s">
        <v>83</v>
      </c>
      <c r="C16" s="113"/>
    </row>
    <row r="17" spans="1:3" x14ac:dyDescent="0.25">
      <c r="A17" s="115"/>
      <c r="B17" s="37" t="s">
        <v>84</v>
      </c>
      <c r="C17" s="32">
        <v>1000000000</v>
      </c>
    </row>
    <row r="18" spans="1:3" x14ac:dyDescent="0.25">
      <c r="A18" s="116"/>
      <c r="B18" s="37" t="s">
        <v>85</v>
      </c>
      <c r="C18" s="32">
        <v>0</v>
      </c>
    </row>
    <row r="19" spans="1:3" x14ac:dyDescent="0.25">
      <c r="A19" s="116"/>
      <c r="B19" s="100" t="s">
        <v>95</v>
      </c>
      <c r="C19" s="101"/>
    </row>
    <row r="20" spans="1:3" x14ac:dyDescent="0.25">
      <c r="A20" s="116"/>
      <c r="B20" s="37" t="s">
        <v>86</v>
      </c>
      <c r="C20" s="32">
        <v>0</v>
      </c>
    </row>
    <row r="21" spans="1:3" ht="30" x14ac:dyDescent="0.25">
      <c r="A21" s="116"/>
      <c r="B21" s="37" t="s">
        <v>96</v>
      </c>
      <c r="C21" s="32">
        <v>0</v>
      </c>
    </row>
    <row r="22" spans="1:3" x14ac:dyDescent="0.25">
      <c r="A22" s="116"/>
      <c r="B22" s="100" t="s">
        <v>97</v>
      </c>
      <c r="C22" s="101"/>
    </row>
    <row r="23" spans="1:3" x14ac:dyDescent="0.25">
      <c r="A23" s="116"/>
      <c r="B23" s="37" t="s">
        <v>98</v>
      </c>
      <c r="C23" s="32">
        <v>0</v>
      </c>
    </row>
    <row r="24" spans="1:3" x14ac:dyDescent="0.25">
      <c r="A24" s="116"/>
      <c r="B24" s="37" t="s">
        <v>84</v>
      </c>
      <c r="C24" s="32">
        <v>0</v>
      </c>
    </row>
    <row r="25" spans="1:3" x14ac:dyDescent="0.25">
      <c r="A25" s="116"/>
      <c r="B25" s="37" t="s">
        <v>85</v>
      </c>
      <c r="C25" s="32">
        <v>0</v>
      </c>
    </row>
    <row r="26" spans="1:3" x14ac:dyDescent="0.25">
      <c r="A26" s="116"/>
      <c r="B26" s="100" t="s">
        <v>99</v>
      </c>
      <c r="C26" s="101"/>
    </row>
    <row r="27" spans="1:3" x14ac:dyDescent="0.25">
      <c r="A27" s="116"/>
      <c r="B27" s="37"/>
      <c r="C27" s="32"/>
    </row>
    <row r="28" spans="1:3" x14ac:dyDescent="0.25">
      <c r="A28" s="116"/>
      <c r="B28" s="37" t="s">
        <v>84</v>
      </c>
      <c r="C28" s="32">
        <v>0</v>
      </c>
    </row>
    <row r="29" spans="1:3" x14ac:dyDescent="0.25">
      <c r="A29" s="116"/>
      <c r="B29" s="37" t="s">
        <v>85</v>
      </c>
      <c r="C29" s="32">
        <v>0</v>
      </c>
    </row>
    <row r="30" spans="1:3" x14ac:dyDescent="0.25">
      <c r="A30" s="116"/>
      <c r="B30" s="100" t="s">
        <v>100</v>
      </c>
      <c r="C30" s="101"/>
    </row>
    <row r="31" spans="1:3" x14ac:dyDescent="0.25">
      <c r="A31" s="116"/>
      <c r="B31" s="37" t="s">
        <v>101</v>
      </c>
      <c r="C31" s="33">
        <v>1</v>
      </c>
    </row>
    <row r="32" spans="1:3" x14ac:dyDescent="0.25">
      <c r="A32" s="116"/>
      <c r="B32" s="37" t="s">
        <v>45</v>
      </c>
      <c r="C32" s="34">
        <v>0</v>
      </c>
    </row>
    <row r="33" spans="1:3" x14ac:dyDescent="0.25">
      <c r="A33" s="116"/>
      <c r="B33" s="37" t="s">
        <v>103</v>
      </c>
      <c r="C33" s="33">
        <v>1</v>
      </c>
    </row>
    <row r="34" spans="1:3" x14ac:dyDescent="0.25">
      <c r="A34" s="24" t="s">
        <v>104</v>
      </c>
      <c r="B34" s="123">
        <f>IFERROR(B15*(VLOOKUP(B14,E11:F13,2,0)),16666)</f>
        <v>16666</v>
      </c>
      <c r="C34" s="123"/>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Hoja2!$L$9:$L$13</xm:f>
          </x14:formula1>
          <xm:sqref>B27</xm:sqref>
        </x14:dataValidation>
        <x14:dataValidation type="list" allowBlank="1" showInputMessage="1" showErrorMessage="1" xr:uid="{00000000-0002-0000-0600-000001000000}">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46</v>
      </c>
      <c r="B1" t="s">
        <v>156</v>
      </c>
      <c r="C1" s="9" t="s">
        <v>50</v>
      </c>
      <c r="D1" s="9" t="s">
        <v>157</v>
      </c>
      <c r="E1" s="3" t="s">
        <v>56</v>
      </c>
      <c r="F1" s="2" t="s">
        <v>88</v>
      </c>
      <c r="G1" s="4">
        <v>0</v>
      </c>
      <c r="H1" t="s">
        <v>158</v>
      </c>
      <c r="I1" t="s">
        <v>159</v>
      </c>
      <c r="K1" t="s">
        <v>160</v>
      </c>
      <c r="L1" s="30" t="s">
        <v>8</v>
      </c>
      <c r="M1" t="s">
        <v>161</v>
      </c>
      <c r="N1" t="s">
        <v>88</v>
      </c>
      <c r="O1" t="s">
        <v>162</v>
      </c>
    </row>
    <row r="2" spans="1:15" x14ac:dyDescent="0.25">
      <c r="A2" t="s">
        <v>161</v>
      </c>
      <c r="B2" t="s">
        <v>116</v>
      </c>
      <c r="C2" t="s">
        <v>163</v>
      </c>
      <c r="D2" s="2" t="s">
        <v>164</v>
      </c>
      <c r="E2" s="1" t="s">
        <v>165</v>
      </c>
      <c r="F2" s="2" t="s">
        <v>155</v>
      </c>
      <c r="G2" s="4">
        <v>0.7</v>
      </c>
      <c r="H2" t="s">
        <v>166</v>
      </c>
      <c r="I2" t="s">
        <v>167</v>
      </c>
      <c r="K2" t="s">
        <v>6</v>
      </c>
      <c r="L2" s="30" t="s">
        <v>168</v>
      </c>
      <c r="M2" t="s">
        <v>169</v>
      </c>
      <c r="N2" t="s">
        <v>90</v>
      </c>
      <c r="O2" t="s">
        <v>116</v>
      </c>
    </row>
    <row r="3" spans="1:15" x14ac:dyDescent="0.25">
      <c r="A3" t="s">
        <v>169</v>
      </c>
      <c r="C3" t="s">
        <v>170</v>
      </c>
      <c r="D3" s="2" t="s">
        <v>171</v>
      </c>
      <c r="E3" s="1" t="s">
        <v>172</v>
      </c>
      <c r="F3" s="2" t="s">
        <v>90</v>
      </c>
      <c r="G3" s="4">
        <v>0.3</v>
      </c>
      <c r="H3" t="s">
        <v>173</v>
      </c>
      <c r="I3" t="s">
        <v>174</v>
      </c>
      <c r="L3" s="30" t="s">
        <v>43</v>
      </c>
      <c r="M3" t="s">
        <v>175</v>
      </c>
      <c r="N3" t="s">
        <v>155</v>
      </c>
    </row>
    <row r="4" spans="1:15" x14ac:dyDescent="0.25">
      <c r="A4" t="s">
        <v>175</v>
      </c>
      <c r="C4" t="s">
        <v>176</v>
      </c>
      <c r="E4" s="1" t="s">
        <v>177</v>
      </c>
      <c r="H4" t="s">
        <v>178</v>
      </c>
      <c r="I4" t="s">
        <v>179</v>
      </c>
      <c r="L4" t="s">
        <v>180</v>
      </c>
    </row>
    <row r="5" spans="1:15" x14ac:dyDescent="0.25">
      <c r="A5" t="s">
        <v>181</v>
      </c>
      <c r="E5" s="1" t="s">
        <v>182</v>
      </c>
      <c r="H5" t="s">
        <v>183</v>
      </c>
      <c r="I5" t="s">
        <v>184</v>
      </c>
      <c r="L5" s="30" t="s">
        <v>185</v>
      </c>
    </row>
    <row r="6" spans="1:15" x14ac:dyDescent="0.25">
      <c r="E6" s="1" t="s">
        <v>186</v>
      </c>
      <c r="I6" t="s">
        <v>187</v>
      </c>
      <c r="L6" s="30" t="s">
        <v>188</v>
      </c>
    </row>
    <row r="7" spans="1:15" x14ac:dyDescent="0.25">
      <c r="E7" s="1" t="s">
        <v>189</v>
      </c>
      <c r="I7" t="s">
        <v>190</v>
      </c>
      <c r="L7" s="30" t="s">
        <v>191</v>
      </c>
    </row>
    <row r="8" spans="1:15" x14ac:dyDescent="0.25">
      <c r="E8" s="1" t="s">
        <v>192</v>
      </c>
      <c r="L8" s="30" t="s">
        <v>97</v>
      </c>
    </row>
    <row r="9" spans="1:15" x14ac:dyDescent="0.25">
      <c r="L9" s="30" t="s">
        <v>193</v>
      </c>
    </row>
    <row r="10" spans="1:15" x14ac:dyDescent="0.25">
      <c r="L10" s="30" t="s">
        <v>194</v>
      </c>
    </row>
    <row r="11" spans="1:15" x14ac:dyDescent="0.25">
      <c r="L11" s="30" t="s">
        <v>195</v>
      </c>
    </row>
    <row r="12" spans="1:15" x14ac:dyDescent="0.25">
      <c r="L12" s="30" t="s">
        <v>196</v>
      </c>
    </row>
    <row r="13" spans="1:15" x14ac:dyDescent="0.25">
      <c r="L13" s="30" t="s">
        <v>197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C13729-36E0-4DCF-9047-4CB2C9257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C42B2C-73B7-41BE-BDF3-25E40F95C720}">
  <ds:schemaRefs>
    <ds:schemaRef ds:uri="http://schemas.microsoft.com/sharepoint/v3/contenttype/forms"/>
  </ds:schemaRefs>
</ds:datastoreItem>
</file>

<file path=customXml/itemProps3.xml><?xml version="1.0" encoding="utf-8"?>
<ds:datastoreItem xmlns:ds="http://schemas.openxmlformats.org/officeDocument/2006/customXml" ds:itemID="{1A1CE327-63D9-4880-AA17-262311C125A3}">
  <ds:schemaRefs>
    <ds:schemaRef ds:uri="http://schemas.microsoft.com/office/2006/documentManagement/types"/>
    <ds:schemaRef ds:uri="http://schemas.microsoft.com/office/infopath/2007/PartnerControls"/>
    <ds:schemaRef ds:uri="4382931b-6036-484b-ad41-6810b26eb986"/>
    <ds:schemaRef ds:uri="http://purl.org/dc/elements/1.1/"/>
    <ds:schemaRef ds:uri="http://www.w3.org/XML/1998/namespace"/>
    <ds:schemaRef ds:uri="http://purl.org/dc/dcmitype/"/>
    <ds:schemaRef ds:uri="http://schemas.openxmlformats.org/package/2006/metadata/core-properties"/>
    <ds:schemaRef ds:uri="e7d3d6e7-89cb-4750-b948-5e984f176bb6"/>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 Herrera Abogados Asociados</cp:lastModifiedBy>
  <cp:revision/>
  <dcterms:created xsi:type="dcterms:W3CDTF">2020-12-07T14:41:17Z</dcterms:created>
  <dcterms:modified xsi:type="dcterms:W3CDTF">2025-06-12T03:20:54Z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