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19280" windowHeight="7370" tabRatio="944"/>
  </bookViews>
  <sheets>
    <sheet name="TRDM" sheetId="5" r:id="rId1"/>
    <sheet name="RCE" sheetId="6" r:id="rId2"/>
    <sheet name="TRV" sheetId="7" r:id="rId3"/>
    <sheet name="MGC" sheetId="8" r:id="rId4"/>
    <sheet name="RESUMEN VALORES ASEGURADOS" sheetId="21" r:id="rId5"/>
    <sheet name="RESUMEN DE PRIMAS" sheetId="32" r:id="rId6"/>
    <sheet name="UVA Aguas Claras" sheetId="22" r:id="rId7"/>
    <sheet name="Administrativa Medellin" sheetId="23" r:id="rId8"/>
    <sheet name="Administrativa Quibdó" sheetId="24" r:id="rId9"/>
    <sheet name="Bocatoma" sheetId="25" r:id="rId10"/>
    <sheet name="Planta Playita 1 y 2" sheetId="26" r:id="rId11"/>
    <sheet name="Planta La Loma" sheetId="27" r:id="rId12"/>
    <sheet name="Local Aseo" sheetId="28" r:id="rId13"/>
    <sheet name="Botadero Marmolejo" sheetId="29" r:id="rId14"/>
    <sheet name="Estacion Bombeo Residuales" sheetId="30" r:id="rId15"/>
    <sheet name="Sede Comercial" sheetId="31" r:id="rId16"/>
    <sheet name="Resumen Valores" sheetId="9" state="hidden" r:id="rId17"/>
  </sheets>
  <externalReferences>
    <externalReference r:id="rId18"/>
    <externalReference r:id="rId19"/>
    <externalReference r:id="rId20"/>
    <externalReference r:id="rId21"/>
    <externalReference r:id="rId22"/>
    <externalReference r:id="rId23"/>
  </externalReferences>
  <definedNames>
    <definedName name="\a">#N/A</definedName>
    <definedName name="\p" localSheetId="5">#REF!</definedName>
    <definedName name="\p">#REF!</definedName>
    <definedName name="_xlnm._FilterDatabase" localSheetId="8" hidden="1">'Administrativa Quibdó'!$B$3:$H$252</definedName>
    <definedName name="_xlnm._FilterDatabase" localSheetId="13" hidden="1">'Botadero Marmolejo'!$B$3:$G$11</definedName>
    <definedName name="_xlnm._FilterDatabase" localSheetId="11" hidden="1">'Planta La Loma'!$B$3:$H$57</definedName>
    <definedName name="_xlnm._FilterDatabase" localSheetId="10" hidden="1">'Planta Playita 1 y 2'!$B$3:$G$38</definedName>
    <definedName name="_xlnm._FilterDatabase" localSheetId="15" hidden="1">'Sede Comercial'!$B$3:$H$99</definedName>
    <definedName name="_Order1" hidden="1">255</definedName>
    <definedName name="_Order2" hidden="1">0</definedName>
    <definedName name="A">#REF!</definedName>
    <definedName name="_xlnm.Print_Area" localSheetId="13">'Botadero Marmolejo'!$A$1:$G$13</definedName>
    <definedName name="_xlnm.Print_Area" localSheetId="14">'Estacion Bombeo Residuales'!$A$1:$G$10</definedName>
    <definedName name="_xlnm.Print_Area" localSheetId="3">MGC!$B:$C</definedName>
    <definedName name="_xlnm.Print_Area" localSheetId="1">RCE!$B:$C</definedName>
    <definedName name="_xlnm.Print_Area" localSheetId="5">'RESUMEN DE PRIMAS'!$B$1:$G$12</definedName>
    <definedName name="_xlnm.Print_Area" localSheetId="0">TRDM!$B$1:$C$151</definedName>
    <definedName name="_xlnm.Print_Area" localSheetId="2">TRV!$B:$C</definedName>
    <definedName name="B" localSheetId="5">#REF!</definedName>
    <definedName name="B">#REF!</definedName>
    <definedName name="_xlnm.Database">#REF!</definedName>
    <definedName name="DATOS">[1]Deterministico!#REF!</definedName>
    <definedName name="Imprimir_área_IM">#REF!</definedName>
    <definedName name="oficina">[2]CodigoFasecolda!$A$2:$A$21</definedName>
    <definedName name="OFICINA2">[3]CodigoFasecolda!$A$2:$A$21</definedName>
    <definedName name="PAG_1" localSheetId="5">#REF!</definedName>
    <definedName name="PAG_1">#REF!</definedName>
    <definedName name="PAG_10" localSheetId="5">#REF!</definedName>
    <definedName name="PAG_10">#REF!</definedName>
    <definedName name="PAG_11" localSheetId="5">#REF!</definedName>
    <definedName name="PAG_11">#REF!</definedName>
    <definedName name="PAG_12" localSheetId="5">#REF!</definedName>
    <definedName name="PAG_12">#REF!</definedName>
    <definedName name="PAG_123" localSheetId="5">#REF!</definedName>
    <definedName name="PAG_123">#REF!</definedName>
    <definedName name="PAG_13" localSheetId="5">#REF!</definedName>
    <definedName name="PAG_13">#REF!</definedName>
    <definedName name="PAG_14" localSheetId="5">#REF!</definedName>
    <definedName name="PAG_14">#REF!</definedName>
    <definedName name="PAG_200" localSheetId="5">#REF!</definedName>
    <definedName name="PAG_200">#REF!</definedName>
    <definedName name="PAG_8" localSheetId="5">#REF!</definedName>
    <definedName name="PAG_8">#REF!</definedName>
    <definedName name="PAG_9" localSheetId="5">#REF!</definedName>
    <definedName name="PAG_9">#REF!</definedName>
    <definedName name="PAGINA_1478" localSheetId="5">#REF!</definedName>
    <definedName name="PAGINA_1478">#REF!</definedName>
    <definedName name="PAGINA_2" localSheetId="5">#REF!</definedName>
    <definedName name="PAGINA_2">#REF!</definedName>
    <definedName name="PAGINA_3" localSheetId="5">#REF!</definedName>
    <definedName name="PAGINA_3">#REF!</definedName>
    <definedName name="PAGINA_4" localSheetId="5">#REF!</definedName>
    <definedName name="PAGINA_4">#REF!</definedName>
    <definedName name="PAGINA_5" localSheetId="5">#REF!</definedName>
    <definedName name="PAGINA_5">#REF!</definedName>
    <definedName name="PAGINA_6" localSheetId="5">#REF!</definedName>
    <definedName name="PAGINA_6">#REF!</definedName>
    <definedName name="PAGINA_7" localSheetId="5">#REF!</definedName>
    <definedName name="PAGINA_7">#REF!</definedName>
    <definedName name="PAGINA10" localSheetId="5">[4]IN11!#REF!</definedName>
    <definedName name="PAGINA10">[5]IN11!#REF!</definedName>
    <definedName name="PAGINA11" localSheetId="5">[4]IN11!#REF!</definedName>
    <definedName name="PAGINA11">[5]IN11!#REF!</definedName>
    <definedName name="PAGINA12" localSheetId="5">[4]IN11!#REF!</definedName>
    <definedName name="PAGINA12">[5]IN11!#REF!</definedName>
    <definedName name="PAGINA2" localSheetId="5">[4]IN11!#REF!</definedName>
    <definedName name="PAGINA2">[5]IN11!#REF!</definedName>
    <definedName name="PAGINA3" localSheetId="5">[4]IN11!#REF!</definedName>
    <definedName name="PAGINA3">[5]IN11!#REF!</definedName>
    <definedName name="PAGINA4" localSheetId="5">[4]IN11!#REF!</definedName>
    <definedName name="PAGINA4">[5]IN11!#REF!</definedName>
    <definedName name="PAGINA5" localSheetId="5">[4]IN11!#REF!</definedName>
    <definedName name="PAGINA5">[5]IN11!#REF!</definedName>
    <definedName name="PAGINA6" localSheetId="5">[4]IN11!#REF!</definedName>
    <definedName name="PAGINA6">[5]IN11!#REF!</definedName>
    <definedName name="PAGINA7" localSheetId="5">[4]IN11!#REF!</definedName>
    <definedName name="PAGINA7">[5]IN11!#REF!</definedName>
    <definedName name="PAGINA8" localSheetId="5">[4]IN11!#REF!</definedName>
    <definedName name="PAGINA8">[5]IN11!#REF!</definedName>
    <definedName name="PAGINA9" localSheetId="5">[4]IN11!#REF!</definedName>
    <definedName name="PAGINA9">[5]IN11!#REF!</definedName>
    <definedName name="PGINA_6" localSheetId="5">#REF!</definedName>
    <definedName name="PGINA_6">#REF!</definedName>
    <definedName name="RESULTADO">[1]Deterministico!#REF!</definedName>
    <definedName name="Results">#REF!</definedName>
    <definedName name="SALIDA">[1]Deterministico!#REF!</definedName>
    <definedName name="_xlnm.Print_Titles" localSheetId="3">MGC!$1:$6</definedName>
    <definedName name="_xlnm.Print_Titles" localSheetId="1">RCE!$1:$6</definedName>
    <definedName name="_xlnm.Print_Titles" localSheetId="5">'RESUMEN DE PRIMAS'!$2:$6</definedName>
    <definedName name="_xlnm.Print_Titles" localSheetId="0">TRDM!$1:$6</definedName>
    <definedName name="_xlnm.Print_Titles" localSheetId="2">TRV!$1:$6</definedName>
  </definedNames>
  <calcPr calcId="145621"/>
</workbook>
</file>

<file path=xl/calcChain.xml><?xml version="1.0" encoding="utf-8"?>
<calcChain xmlns="http://schemas.openxmlformats.org/spreadsheetml/2006/main">
  <c r="G10" i="32" l="1"/>
  <c r="D10" i="32"/>
  <c r="C10" i="32"/>
  <c r="C45" i="8"/>
  <c r="C46" i="8" s="1"/>
  <c r="F10" i="32" s="1"/>
  <c r="G9" i="32"/>
  <c r="C9" i="32"/>
  <c r="C45" i="7"/>
  <c r="D9" i="32" s="1"/>
  <c r="G8" i="32"/>
  <c r="D8" i="32"/>
  <c r="C8" i="32"/>
  <c r="C41" i="6"/>
  <c r="C42" i="6" s="1"/>
  <c r="F8" i="32" s="1"/>
  <c r="G7" i="32"/>
  <c r="C40" i="5"/>
  <c r="C45" i="5" s="1"/>
  <c r="C46" i="5" s="1"/>
  <c r="C47" i="5" s="1"/>
  <c r="F7" i="32" s="1"/>
  <c r="E8" i="32" l="1"/>
  <c r="C46" i="7"/>
  <c r="C47" i="7" s="1"/>
  <c r="F9" i="32" s="1"/>
  <c r="F11" i="32" s="1"/>
  <c r="E10" i="32"/>
  <c r="C7" i="32"/>
  <c r="D7" i="32"/>
  <c r="D11" i="32" s="1"/>
  <c r="E7" i="32"/>
  <c r="E9" i="32" l="1"/>
  <c r="E11" i="32"/>
  <c r="H100" i="31"/>
  <c r="H84" i="31"/>
  <c r="H21" i="31"/>
  <c r="H9" i="31"/>
  <c r="H101" i="31" s="1"/>
  <c r="G9" i="30"/>
  <c r="G10" i="30" s="1"/>
  <c r="G6" i="30"/>
  <c r="G12" i="29"/>
  <c r="G7" i="29"/>
  <c r="G13" i="29" s="1"/>
  <c r="G36" i="28"/>
  <c r="G6" i="28"/>
  <c r="G37" i="28" s="1"/>
  <c r="H56" i="27"/>
  <c r="H50" i="27"/>
  <c r="H34" i="27"/>
  <c r="H28" i="27"/>
  <c r="H57" i="27" s="1"/>
  <c r="H9" i="27"/>
  <c r="G39" i="26"/>
  <c r="G35" i="26"/>
  <c r="G19" i="26"/>
  <c r="G7" i="26"/>
  <c r="G40" i="26" s="1"/>
  <c r="G15" i="25"/>
  <c r="G16" i="25" s="1"/>
  <c r="G6" i="25"/>
  <c r="H254" i="24"/>
  <c r="H216" i="24"/>
  <c r="H80" i="24"/>
  <c r="H37" i="24"/>
  <c r="H7" i="24"/>
  <c r="H255" i="24" s="1"/>
  <c r="G29" i="23"/>
  <c r="F6" i="21" s="1"/>
  <c r="G20" i="23"/>
  <c r="G14" i="22"/>
  <c r="G15" i="22" s="1"/>
  <c r="G9" i="22"/>
  <c r="G6" i="22"/>
  <c r="H15" i="21"/>
  <c r="G14" i="21"/>
  <c r="F14" i="21"/>
  <c r="E14" i="21"/>
  <c r="D14" i="21"/>
  <c r="D13" i="21"/>
  <c r="C13" i="21"/>
  <c r="I13" i="21" s="1"/>
  <c r="D12" i="21"/>
  <c r="C12" i="21"/>
  <c r="G11" i="21"/>
  <c r="D11" i="21"/>
  <c r="I11" i="21" s="1"/>
  <c r="G10" i="21"/>
  <c r="F10" i="21"/>
  <c r="E10" i="21"/>
  <c r="D10" i="21"/>
  <c r="C10" i="21"/>
  <c r="G9" i="21"/>
  <c r="F9" i="21"/>
  <c r="D9" i="21"/>
  <c r="C9" i="21"/>
  <c r="D8" i="21"/>
  <c r="C8" i="21"/>
  <c r="I8" i="21" s="1"/>
  <c r="G7" i="21"/>
  <c r="F7" i="21"/>
  <c r="E7" i="21"/>
  <c r="D7" i="21"/>
  <c r="C7" i="21"/>
  <c r="E6" i="21"/>
  <c r="G5" i="21"/>
  <c r="F5" i="21"/>
  <c r="C5" i="21"/>
  <c r="I10" i="21" l="1"/>
  <c r="I9" i="21"/>
  <c r="G30" i="23"/>
  <c r="C15" i="21"/>
  <c r="I5" i="21"/>
  <c r="I7" i="21"/>
  <c r="I6" i="21"/>
  <c r="D15" i="21"/>
  <c r="I12" i="21"/>
  <c r="I14" i="21"/>
  <c r="F15" i="21"/>
  <c r="G15" i="21"/>
  <c r="E15" i="21"/>
  <c r="I15" i="21" l="1"/>
  <c r="D65" i="9"/>
  <c r="E65" i="9" s="1"/>
  <c r="D62" i="9"/>
  <c r="B62" i="9"/>
  <c r="D61" i="9"/>
  <c r="B61" i="9"/>
  <c r="D60" i="9"/>
  <c r="B60" i="9"/>
  <c r="D56" i="9"/>
  <c r="B56" i="9"/>
  <c r="D55" i="9"/>
  <c r="B55" i="9"/>
  <c r="D54" i="9"/>
  <c r="B54" i="9"/>
  <c r="D53" i="9"/>
  <c r="E53" i="9" s="1"/>
  <c r="D49" i="9"/>
  <c r="B49" i="9"/>
  <c r="D48" i="9"/>
  <c r="B48" i="9"/>
  <c r="D47" i="9"/>
  <c r="E47" i="9" s="1"/>
  <c r="D43" i="9"/>
  <c r="E43" i="9" s="1"/>
  <c r="D42" i="9"/>
  <c r="E42" i="9" s="1"/>
  <c r="D38" i="9"/>
  <c r="E38" i="9" s="1"/>
  <c r="D34" i="9"/>
  <c r="E34" i="9" s="1"/>
  <c r="D30" i="9"/>
  <c r="B30" i="9"/>
  <c r="D29" i="9"/>
  <c r="B29" i="9"/>
  <c r="D28" i="9"/>
  <c r="E28" i="9" s="1"/>
  <c r="D27" i="9"/>
  <c r="E27" i="9" s="1"/>
  <c r="D23" i="9"/>
  <c r="B23" i="9"/>
  <c r="D22" i="9"/>
  <c r="B22" i="9"/>
  <c r="D21" i="9"/>
  <c r="E21" i="9" s="1"/>
  <c r="D20" i="9"/>
  <c r="E20" i="9" s="1"/>
  <c r="D16" i="9"/>
  <c r="B16" i="9"/>
  <c r="D15" i="9"/>
  <c r="E15" i="9" s="1"/>
  <c r="D14" i="9"/>
  <c r="E14" i="9" s="1"/>
  <c r="E56" i="9" l="1"/>
  <c r="E60" i="9"/>
  <c r="E48" i="9"/>
  <c r="E49" i="9"/>
  <c r="E16" i="9"/>
  <c r="E30" i="9"/>
  <c r="E29" i="9"/>
  <c r="E22" i="9"/>
  <c r="E55" i="9"/>
  <c r="E54" i="9"/>
  <c r="E62" i="9"/>
  <c r="E23" i="9"/>
  <c r="E61" i="9"/>
  <c r="B67" i="9"/>
  <c r="B81" i="9" s="1"/>
  <c r="E67" i="9" l="1"/>
  <c r="E81" i="9" s="1"/>
  <c r="E83" i="9" s="1"/>
  <c r="E85" i="9" s="1"/>
  <c r="E86" i="9" s="1"/>
</calcChain>
</file>

<file path=xl/sharedStrings.xml><?xml version="1.0" encoding="utf-8"?>
<sst xmlns="http://schemas.openxmlformats.org/spreadsheetml/2006/main" count="2461" uniqueCount="1006">
  <si>
    <t>DETALLE</t>
  </si>
  <si>
    <t>RAMO Y PÓLIZA</t>
  </si>
  <si>
    <t xml:space="preserve">ASEGURADORA </t>
  </si>
  <si>
    <t>PÁGINA WEB ASEGURADORA</t>
  </si>
  <si>
    <t>VIGENCIA DE LA PÓLIZA</t>
  </si>
  <si>
    <t>TOMADOR, ASEGURADO Y BENEFICIARIO</t>
  </si>
  <si>
    <t>AGUAS NACIONALES EPM S.A. ESP</t>
  </si>
  <si>
    <t>NIT</t>
  </si>
  <si>
    <t>830.112.464-6</t>
  </si>
  <si>
    <t>DIRECCIÓN COMERCIAL /TELÉFONO</t>
  </si>
  <si>
    <t>ACTIVIDAD ASEGURADA</t>
  </si>
  <si>
    <t>MODALIDAD DE ASEGURAMIENTO</t>
  </si>
  <si>
    <t>Todo riesgo daño material por eventos accidentales, súbitos e imprevistos, excepto lo expresamente excluido vía condición particular o general.
Operará primera pérdida absoluta sin aplicación de infraseguro siempre y cuando se presenten al inicio de la vigencia los avalúas correspondientes</t>
  </si>
  <si>
    <t>BASE DE VALORACIÓN</t>
  </si>
  <si>
    <t>Valor de Reposición o Reemplazo a Nuevo</t>
  </si>
  <si>
    <t>AMPAROS</t>
  </si>
  <si>
    <t>Todo Riesgo Daño material:  Incendio y/o rayo, explosión, daños por agua y anegación y extensión de amparos</t>
  </si>
  <si>
    <t>Todo riesgo daño material por eventos accidentales, súbitos e imprevistos, exceptuando las exclusiones descritas en el condicionado de la póliza y en las condiciones particulares contenidas en este documento</t>
  </si>
  <si>
    <t>Hmacc, Amit y Terrorismo</t>
  </si>
  <si>
    <t>Si, al 100%</t>
  </si>
  <si>
    <t>Terremoto, temblor de tierra y/o erupción volcánica al Maremoto, marejada o Tsunami</t>
  </si>
  <si>
    <t>Hurto calificado</t>
  </si>
  <si>
    <t>Si, para el 100% de los contenidos</t>
  </si>
  <si>
    <t>Hurto simple</t>
  </si>
  <si>
    <t>Si, únicamente para equipo electrónico fijo de oficina 100%</t>
  </si>
  <si>
    <t>Daño interno equipo electrónico</t>
  </si>
  <si>
    <t>Equipos móviles y portátiles</t>
  </si>
  <si>
    <t>Daño interno rotura de maquinaria</t>
  </si>
  <si>
    <t>TASAS POR MIL ANUAL</t>
  </si>
  <si>
    <t>SUBLIMITES DE COBERTURA</t>
  </si>
  <si>
    <t>Los siguientes conceptos con valor sublimitado no incrementan el valor asegurado total de la póliza para daños materiales, estos se entenderán incluidos dentro del valor total mencionado y sin aplicación de deducible</t>
  </si>
  <si>
    <t>Actos de Autoridad:  Por medio de esta cláusula se cubren las pérdidas por la destrucción ordenada o ejecutada mediante actos de la autoridad competente con el fin de aminorar o evitar la propagación o extensión de las consecuencias de cualquier evento amparado.</t>
  </si>
  <si>
    <t>Remoción de escombros</t>
  </si>
  <si>
    <t>Honorarios Profesionales</t>
  </si>
  <si>
    <t>Gastos de extinción de incendio</t>
  </si>
  <si>
    <t>Gastos para demostrar la ocurrencia y la cuantía del siniestro</t>
  </si>
  <si>
    <t>Gastos para la preservación de bienes</t>
  </si>
  <si>
    <t>Reposición de archivos o documentos</t>
  </si>
  <si>
    <t>Gastos de viaje y estadía</t>
  </si>
  <si>
    <t>Propiedad personal de empleados.</t>
  </si>
  <si>
    <t>Cobertura automática para nuevas propiedades</t>
  </si>
  <si>
    <t>Traslados temporales</t>
  </si>
  <si>
    <t>Gastos adicionales para recuperar la información perdida debido a un daño en los equipos asegurados</t>
  </si>
  <si>
    <t>Incendio y/o rayo en aparatos eléctricos</t>
  </si>
  <si>
    <t>Otros gastos</t>
  </si>
  <si>
    <t>Portador externo de datos</t>
  </si>
  <si>
    <t>Gastos adicionales por concepto de horas extras, trabajo nocturno, trabajo en días feriados y flete expreso</t>
  </si>
  <si>
    <t>Gastos adicionales por concepto de flete aéreo</t>
  </si>
  <si>
    <t>Honorarios de auditores, revisores y contadores</t>
  </si>
  <si>
    <t>DEDUCIBLES</t>
  </si>
  <si>
    <t>Terremoto</t>
  </si>
  <si>
    <t>Demás eventos daño material</t>
  </si>
  <si>
    <t>CLÁUSULAS ADICIONALES</t>
  </si>
  <si>
    <t xml:space="preserve">Revocación de la póliza </t>
  </si>
  <si>
    <t xml:space="preserve">Aviso del siniestro </t>
  </si>
  <si>
    <t>30 días</t>
  </si>
  <si>
    <t>Restablecimiento automático de valor asegurado por pago de siniestro.</t>
  </si>
  <si>
    <t>Si, excepto para HMACC y AMIT. Por medio de esa cláusula, las partes acuerdan que  la suma asegurada que se haya disminuido como consecuencia del pago de siniestros se entenderá restablecida desde el momento en que se inicie la reparación, reposición o reemplazo de los bienes siniestrados, en el importe correspondiente. Dicho restablecimiento dará derecho a la Compañía al cobro de una prima adicional proporcional por el resto de la vigencia de la póliza.
Si el Asegurado no desea que se efectúe el restablecimiento del valor asegurado, deberá notificarlo por escrito a la Compañía dentro de los treinta (30) días comunes siguientes a la fecha del siniestro.</t>
  </si>
  <si>
    <t>Cláusula de arbitramento</t>
  </si>
  <si>
    <t>Si</t>
  </si>
  <si>
    <t>Conocimiento del riesgo.</t>
  </si>
  <si>
    <t>Si, únicamente para los predios inspeccionados por la aseguradora.  La Compañía  declara haber  inspeccionado los bienes objeto del presente seguro, y manifiesta  haberse percatado  de  las  condiciones  generales  de los  mismos  sin  perjuicio  de  la obligación que tiene a su cargo el asegurado   según   lo   dispuesto   en los Artículos 1058 y 1060 del Código de Comercio de reportar cualquier alteración  en el estado del riesgo y de  mantener el estado del mismo. Con base en lo anterior, la  compañía  asume los riesgos ofrecidos en la cobertura, habiéndose limitado al conocimiento razonable del riesgo observado durante la  inspección y en el entendido que dichos bienes se encuentran en buen estado.  La  compañía se  reserva  el  derecho de repetir la inspección cuando lo considere pertinente, previo aviso al asegurado y en horas hábiles de trabajo.</t>
  </si>
  <si>
    <t xml:space="preserve">Hundimiento del terreno, deslizamiento, derrumbe, desprendimiento o corrimiento de tierra, caída de piedras, rocas u otros movimientos de la tierra que no constituyan terremoto, temblor o erupción volcánica. </t>
  </si>
  <si>
    <t>Labores y materiales.</t>
  </si>
  <si>
    <t>Si.  No obstante lo estipulado en la póliza, se autoriza al asegurado para efectuar las alteraciones y/o reparaciones dentro del riesgo, que juzgue necesarias para el funcionamiento de la industria  o negocio, siempre que no modifiquen sustancialmente el riesgo.  En este caso el  asegurado estará obligando a avisar por escrito a la compañía dentro de los sesenta (60) días comunes contados a  partir de la iniciación de estas modificaciones. El amparo otorgado por esta cláusula cesará a partir de los 60 días estipulados si no se ha dado el aviso correspondiente. Hasta $50.000.000 por vigencia.</t>
  </si>
  <si>
    <t>Primera opción de compra del salvamento.</t>
  </si>
  <si>
    <t>Reposición o reemplazo</t>
  </si>
  <si>
    <t xml:space="preserve">Si. Queda entendido y convenido, que en caso de siniestro que afecte los bienes amparados bajo los artículos de la presente póliza, el ajuste de pérdida se hará sin tener en cuenta su demérito por uso y se tomará como base el valor de reparación o reemplazo por otros de la misma naturaleza y tipo pero no superior o de mayor capacidad. </t>
  </si>
  <si>
    <t>Designación de ajustadores</t>
  </si>
  <si>
    <t>Queda entendido, convenido y aceptado que, en caso de siniestro amparado por la póliza que requiera la designación de un Perito Ajustador, la Compañía efectuará su contratación de común acuerdo con el asegurado.</t>
  </si>
  <si>
    <t>Indemnización en pérdidas totales en daños internos  - Tabla de demérito por uso</t>
  </si>
  <si>
    <t xml:space="preserve">Bienes bajo o sobre el agua: </t>
  </si>
  <si>
    <t>La aseguradora acepta la cobertura de los activos relacionados con las obras de captación de aguas en la fuente, destinadas al proceso de potabilización, así como también a todos aquellos equipos utilizados durante el proceso de potabilización que por sus características o necesidad, deban permanecer bajo o sobre el agua.</t>
  </si>
  <si>
    <t>Designación de bienes:</t>
  </si>
  <si>
    <t>Se acepta el título, nombre, denominación y nomenclatura con que el Asegurado, identifica o describe los bienes asegurados en sus registros o libros de comercio o contabilidad.</t>
  </si>
  <si>
    <t>Anticipo de indemnización</t>
  </si>
  <si>
    <t>Modificaciones a favor del asegurado</t>
  </si>
  <si>
    <t>Si durante la vigencia de la presente póliza, se presentaren modificaciones en las Condiciones Generales, debidamente aprobadas por la Superintendencia Financiera, que representen un beneficio en favor de el Asegurado y que no impliquen un aumento de la prima originalmente pactada, tales modificaciones se considerarán automáticamente incorporadas a la póliza.</t>
  </si>
  <si>
    <t>Cobertura para cimientos o fundaciones</t>
  </si>
  <si>
    <t>Se cubren las cimentaciones y fundaciones que soportan las estructuras, los equipos y la maquinaria asegurada, siempre y cuando estos se encuentren dentro del valor asegurable.</t>
  </si>
  <si>
    <t>Pérdida de contenidos en tanques</t>
  </si>
  <si>
    <t>No aplicación de garantía de puertas metálicas y cerraduras de seguridad</t>
  </si>
  <si>
    <t>EXCLUSIONES</t>
  </si>
  <si>
    <t>PLAZO PARA EL PAGO DE PRIMAS</t>
  </si>
  <si>
    <t>60 días inicio vigencia</t>
  </si>
  <si>
    <t>PARTICIPACIÓN DE INTERMEDIARIOS</t>
  </si>
  <si>
    <t>100% Willis Colombia</t>
  </si>
  <si>
    <t>COMISIÓN DEL CORREDOR</t>
  </si>
  <si>
    <t>VERSIÓN DE CLAUSULADO GENERAL</t>
  </si>
  <si>
    <t>TOMADOR Y ASEGURADO</t>
  </si>
  <si>
    <t>BENEFICIARIO</t>
  </si>
  <si>
    <t>Terceros afectados</t>
  </si>
  <si>
    <t>INTERES ASEGURADO</t>
  </si>
  <si>
    <t>BASE DE LA COBERTURA</t>
  </si>
  <si>
    <t>Bajo la presente póliza se ampara la Responsabilidad Civil Extracontractual del asegurado por los daños causados a terceros durante la vigencia de la póliza.</t>
  </si>
  <si>
    <t>AMBITO TERRITORIAL</t>
  </si>
  <si>
    <t>Colombia</t>
  </si>
  <si>
    <t>AMBITO DE LA COBERTURA</t>
  </si>
  <si>
    <t>INTERPRETACION DE LA POLIZA BAJO LEGISLACION Y FORO</t>
  </si>
  <si>
    <t>De acuerdo al derecho aplicable en la República de Colombia</t>
  </si>
  <si>
    <t>PREDIOS ASEGURADOS</t>
  </si>
  <si>
    <t>Esta póliza ampara la actividad desarrollada por el Asegurado en todos los predios de su propiedad o en aquellos por los cuales sea legalmente responsable y que se encuentren en la República de Colombia.</t>
  </si>
  <si>
    <t xml:space="preserve">AMPARO BÁSICO:  Predios, Labores y Operaciones </t>
  </si>
  <si>
    <t>El ejercicio del derecho de propiedad, o la tenencia a cualquier título de bienes muebles e inmuebles y de las actividades que realice sobre los mismos</t>
  </si>
  <si>
    <t>Uso de grúas, montacargas, máquinas y equipos de trabajo</t>
  </si>
  <si>
    <t xml:space="preserve">Operaciones de cargue, descargue y transporte de mercancías </t>
  </si>
  <si>
    <t>Uso de Instalaciones sociales y deportivas, la posesión y mantenimiento de instalaciones sociales (guarderías, escuelas, bibliotecas, teatros, mercados proveedurías y similares).</t>
  </si>
  <si>
    <t>Excursiones, actos festivos, actividades deportivas, eventos sociales, culturales o recreativos</t>
  </si>
  <si>
    <t xml:space="preserve">Posesión o uso de depósitos, tanques y tuberías </t>
  </si>
  <si>
    <t>Labores y operaciones de sus empleados en el ejercicio de las actividades normales del asegurado</t>
  </si>
  <si>
    <t>La prestación de servicios de cafeterías, restaurantes, casinos y bares</t>
  </si>
  <si>
    <t xml:space="preserve"> Incendio y/o explosión</t>
  </si>
  <si>
    <t>Actos del personal de seguridad</t>
  </si>
  <si>
    <t>Participación del asegurado en ferias y exposiciones nacionales</t>
  </si>
  <si>
    <t>Viajes de funcionarios del Asegurado debidamente autorizados</t>
  </si>
  <si>
    <t xml:space="preserve">La actuación de los directores, representantes legales, empleados y trabajadores temporales de el Asegurado en el desempeño de sus funciones al servicio del mismo y dentro de las actividades aseguradas. </t>
  </si>
  <si>
    <t>AMPAROS ADICIONALES</t>
  </si>
  <si>
    <t>RC Contratistas y Subcontratistas independientes</t>
  </si>
  <si>
    <t xml:space="preserve">RC  Patronal. </t>
  </si>
  <si>
    <t xml:space="preserve">RC Vehículos propios y no propios. </t>
  </si>
  <si>
    <t>Gastos Médicos</t>
  </si>
  <si>
    <t>R.C. Parqueaderos</t>
  </si>
  <si>
    <t>Responsabilidad Civil por Contaminación ambiental accidental, súbita e imprevista</t>
  </si>
  <si>
    <t>Anexo de Errores de puntería para firmas especializadas</t>
  </si>
  <si>
    <t xml:space="preserve">Anexo de RC Cruzada </t>
  </si>
  <si>
    <t>RCE Bienes bajo cuidado, tenencia o control.</t>
  </si>
  <si>
    <t>Daños a bienes de empleados y visitantes.</t>
  </si>
  <si>
    <t>Hasta $10.000.000 por vigencia</t>
  </si>
  <si>
    <t>La tenencia de animales dentro de los predios del asegurado.</t>
  </si>
  <si>
    <t>Gastos de defensa, cauciones y costas procesales</t>
  </si>
  <si>
    <t xml:space="preserve">La póliza amparará hasta la suma asegurada, los siguientes gastos: </t>
  </si>
  <si>
    <t xml:space="preserve">En los casos en los que por no haber condena u obligación de indemnizar en cabeza del Asegurado, sólo haya lugar al reconocimiento de gastos de defensa y/o cauciones judiciales bajo esta póliza, no habrá lugar a la aplicación de deducible. </t>
  </si>
  <si>
    <t>Las costas del proceso que el tercero damnificado o sus causahabientes promuevan en contra del Asegurado y/o la Aseguradora, con la salvedad que si la condena por los perjuicios ocasionados a la víctima excede la suma asegurada, la Aseguradora sólo responderá por los costos del proceso en proporción a la cuota que le corresponda en la indemnización.</t>
  </si>
  <si>
    <t>2.   Variaciones perjudiciales de aguas, suelos o subsuelos</t>
  </si>
  <si>
    <t xml:space="preserve">3.   Daños o pérdida de cualquier estructura o terreno que se deba o diga deber a vibraciones o remoción o debilitamiento de cimientos o bases, asentamiento, variación del nivel del agua subterránea y/o inundaciones. </t>
  </si>
  <si>
    <t>RC derivada de daños a instalaciones subterráneas: derivada de la realización de trabajos subterráneos que generen pérdidas o daños a cableado y tubería existente y en general a infraestructura de otros servicios no propios</t>
  </si>
  <si>
    <t>LIMITE ASEGURADO</t>
  </si>
  <si>
    <t>PRIMA ANUAL ANTES DE IVA</t>
  </si>
  <si>
    <t>RC Gastos médicos</t>
  </si>
  <si>
    <t>Sin deducible</t>
  </si>
  <si>
    <t>Demás eventos</t>
  </si>
  <si>
    <t>90 días de acuerdo a los textos y condiciones de l Condicionado General</t>
  </si>
  <si>
    <t>De común acuerdo con el asegurado</t>
  </si>
  <si>
    <t>Amparo automático para nuevos predios y operaciones</t>
  </si>
  <si>
    <t>Modificación del estado del riesgo</t>
  </si>
  <si>
    <t>Procedimiento para manejo de reclamos</t>
  </si>
  <si>
    <t>Se debe dar aviso de siniestro a la compañía a la línea de atención (call center) o escribir al correo indemnizaciones@allianz.co, ellos deberán indicar como se procede y la documentación requerida.</t>
  </si>
  <si>
    <t>DEFINICIONES</t>
  </si>
  <si>
    <t>COMPRENSIÓN DEL TÉRMINO ASEGURADO</t>
  </si>
  <si>
    <t xml:space="preserve">El término AGUAS NACIONALES EPM S.A. ESP.  como asegurado en la póliza, se extenderá, además de sus funcionarios, a los contratistas y subcontratistas  así como a los funcionarios de éstos en cuanto presten servicios a AGUAS NACIONALES EPM S.A. ESP. en virtud de la contratación respectiva. 
</t>
  </si>
  <si>
    <t>COMPRENSIÓN DEL TÉRMINO TERCERO</t>
  </si>
  <si>
    <t>EMPELADOS TEMPORALES</t>
  </si>
  <si>
    <t>VEHÍCULOS</t>
  </si>
  <si>
    <t>CONTRATISTA</t>
  </si>
  <si>
    <t>SINIESTRO</t>
  </si>
  <si>
    <t>RECLAMACIÓN</t>
  </si>
  <si>
    <t>DILIGENCIA MEDIA</t>
  </si>
  <si>
    <t>LEGISLACIÓN A APLICAR</t>
  </si>
  <si>
    <t>Colombiana</t>
  </si>
  <si>
    <t>NUMERO TOTAL DE CARGOS ASEGURADOS</t>
  </si>
  <si>
    <t>Básico: Hurto calificado, hurto, abuso de confianza, falsedad y estafa</t>
  </si>
  <si>
    <t>Al 100%</t>
  </si>
  <si>
    <t>Perdidas causadas por empleados no identificados</t>
  </si>
  <si>
    <t>Perdidas causadas por empleados de empresas temporales o de servicios especializados</t>
  </si>
  <si>
    <t>Cajas menores</t>
  </si>
  <si>
    <t>Depósitos bancarios</t>
  </si>
  <si>
    <t>Peculado</t>
  </si>
  <si>
    <t>Infracciones a disposiciones legales</t>
  </si>
  <si>
    <t>10% de la perdida mínimo 1 SMMLV</t>
  </si>
  <si>
    <t>5% de la pérdida mínimo 1 SMMLV</t>
  </si>
  <si>
    <t>60 días</t>
  </si>
  <si>
    <t>10 días calendario</t>
  </si>
  <si>
    <t>Extensión de cobertura por retiro del empleado</t>
  </si>
  <si>
    <t>30 días calendario desde el retiro del empleado</t>
  </si>
  <si>
    <t>Acuerdo para ajuste en caso de siniestro</t>
  </si>
  <si>
    <t>Si, de común acuerdo con el asegurado</t>
  </si>
  <si>
    <t>Amparo automático para nuevos cargos</t>
  </si>
  <si>
    <t>Hasta el 50% una vez demostrada la cuantía y ocurrencia de la perdida por parte del asegurado</t>
  </si>
  <si>
    <t>Empleado</t>
  </si>
  <si>
    <t>60 días inicio de vigencia</t>
  </si>
  <si>
    <t>Esta póliza no cubre las pérdidas provenientes de cualquiera de los siguientes conceptos:</t>
  </si>
  <si>
    <t>A. Mermas o daños que sufran los bienes por causa natural, salvo si se probare negligencia de algunos de los servidores públicos.</t>
  </si>
  <si>
    <t>B. Mermas, diferencias de inventarios y desapariciones o pérdidas que no puedan ser imputables a un servidor público determinado.</t>
  </si>
  <si>
    <t>C. Créditos concedidos por la entidad estatal asegurada a cualquiera de los servidores públicos amparados por la presente póliza, aunque se hayan otorgado a título de buena cuenta o anticipos sobre comisiones, honorarios, sueldos o por cualquier otro concepto.</t>
  </si>
  <si>
    <t>D. Todas aquellas sanciones administrativas o disciplinarias impuestas al servidor público, por causa diferente a la violación de las normas legales, fiscales y reglamentarias que impliquen menoscabo de los fondos y bienes.</t>
  </si>
  <si>
    <t>E. Visita formal de auditoría a todos los centros de costo que manejan recursos financieros y patrimoniales de la empresa por lo menos una vez al año. El Asegurado debe dejar constancia de tal revisión mediante actas o informes pertinentes con las fechas y firmas autorizadas para ello.</t>
  </si>
  <si>
    <t>F. Inventario trimestral a los jefes de cartera, directores comerciales, ejecutivos de cuentas, bodegueros, almacenistas o quien tenga a su cargo los activos de la compañía. El Asegurado debe dejar constancia de tal revisión mediante actas o informes pertinentes con las fechas y firmas autorizadas para ello.</t>
  </si>
  <si>
    <t>G. Arqueos diarios a los cobradores, cajeros, mensajeros, y pagadores ambulantes. El Asegurado debe dejar constancia de tal revisión mediante actas o informes pertinentes con las fechas y firmas autorizadas para ello.</t>
  </si>
  <si>
    <t>H. Contrato de seguro:</t>
  </si>
  <si>
    <t>La Compañía no otorgará cobertura ni será responsable de pagar ningún siniestro u otorgar ningún beneficio en la medida en que (i) el otorgamiento de la cobertura, (ii) el pago de la reclamación o (iii) el otorgamiento de tal beneficio expongan a la Compañía a cualquier sanción, prohibición o restricción contemplada en las resoluciones, leyes, directivas, reglamentos, decisiones o cualquier norma de las Naciones Unidas, la Unión Europea, el Reino Unido de Gran Bretaña e Irlanda del Norte, los Estados Unidos de América o cualquier otra ley nacional o regulación aplicable</t>
  </si>
  <si>
    <t xml:space="preserve">INTERES ASEGURADO </t>
  </si>
  <si>
    <t>Dinero en efectivo, cheques y títulos valores</t>
  </si>
  <si>
    <t>TRAYECTO ASEGURADO</t>
  </si>
  <si>
    <t>Desde instalaciones del asegurado hasta bancos, clientes y viceversa</t>
  </si>
  <si>
    <t>MEDIOS DE TRANSPORTE</t>
  </si>
  <si>
    <t>Amparos adicionales</t>
  </si>
  <si>
    <t>Si, al 50% del límite contratado</t>
  </si>
  <si>
    <t>Huelga, Asonada, motín conmoción civil o popular y actos terroristas</t>
  </si>
  <si>
    <t>Si, al 100% del límite por despacho contratado</t>
  </si>
  <si>
    <t xml:space="preserve">Permanencia </t>
  </si>
  <si>
    <t>Si, dentro de caja de seguridad hasta 72 horas.</t>
  </si>
  <si>
    <t>LÍMITE POR DESPACHO</t>
  </si>
  <si>
    <t>PRESUPUESTO ANUAL DE MOVILIZACIÓN</t>
  </si>
  <si>
    <t>TASA POR CIENTO ANUAL</t>
  </si>
  <si>
    <t>SISTEMA DE COBRO</t>
  </si>
  <si>
    <t>Cobro</t>
  </si>
  <si>
    <t>Anual anticipado según presupuesto de movilizaciones informado</t>
  </si>
  <si>
    <t>Ajuste</t>
  </si>
  <si>
    <t>Al finalizar la vigencia de acuerdo con la movilización real certificada por el revisor fiscal</t>
  </si>
  <si>
    <t>Prima mínima</t>
  </si>
  <si>
    <t>10% del  valor de la pérdida mínimo 1 SMMLV</t>
  </si>
  <si>
    <t xml:space="preserve">Demás eventos </t>
  </si>
  <si>
    <t>Horario de movilización</t>
  </si>
  <si>
    <t>De 6 A.M. a 8 P.M.</t>
  </si>
  <si>
    <t>Consignaciones nocturnas</t>
  </si>
  <si>
    <t>Si, depositadas en los buzones que para tal efecto tienen los diferentes bancos</t>
  </si>
  <si>
    <t>Pernoctada de vendedores y cobradores</t>
  </si>
  <si>
    <t>Mensajero particular</t>
  </si>
  <si>
    <t>Personal armado</t>
  </si>
  <si>
    <t>Responsabilidad Civil Derivada De Trabajos En Altura</t>
  </si>
  <si>
    <t>Responsabilidad Civil Derivada De Construcciones, Ensanches Y/O Montajes</t>
  </si>
  <si>
    <t>Estructuras Existentes Y/O Propiedades Adyacentes</t>
  </si>
  <si>
    <t>Responsabilidad Civil Por Afectaciones A Suelos Y Subsuelos:</t>
  </si>
  <si>
    <t>Responsabilidad Civil Derivada De Daños A Instalaciones Subterráneas</t>
  </si>
  <si>
    <t>Responsabilidad Por El Uso De Lanchas, Barcazas, Embarcaciones Menores O Malacates.</t>
  </si>
  <si>
    <t>Cobertura De La Culpa Grave:</t>
  </si>
  <si>
    <t>Responsabilidad Civil Derivada De Mantenimiento De Carreteras</t>
  </si>
  <si>
    <t>Responsabilidad Civil Propietarios, Arrendadores, Comodantes, Comodatarios, Arrendatarios Y Poseedores:</t>
  </si>
  <si>
    <t>CONDICIONES GENERALES – PÓLIZA DE SEGURO GLOBAL ESTATAL DE MANEJO</t>
  </si>
  <si>
    <t>a) Las pérdidas provenientes de un número plural de eventos ocurridos durante la vigencia del contrato de los cuales haya sido autor principal o en las que se halle implicado un mismo trabajador, se consideraran para los efectos de la póliza como un mismo siniestro.
b) Por otra parte, el conjunto de pérdidas ocurridas durante la vigencia del contrato, y provenientes de un mismo evento, se consideraran para los efectos de la póliza como un solo siniestro. Habrá unidad de eventos cuando exista identidad de designio criminal, de medio y de resultado.</t>
  </si>
  <si>
    <t>La compañía ampara a las entidades estatales contra los riesgos que impliquen menoscabo de fondos y bienes causados por sus servidores públicos por actos u omisiones, que se tipifiquen como delitos de manejo de bienes contra la administración pública o fallos con responsabilidad fiscal.
Así mismo el amparo de esta póliza cubre el costo de la rendición y reconstrucción de cuentas llevadas a cabo por funcionarios de la Contraloría General de la República, en los casos de abandono del cargo o fallecimiento del responsable de la rendición de las cuentas, siempre y cuando se manifieste mediante acto administrativo debidamente notificado la imposibilidad de rendir dichas cuentas.</t>
  </si>
  <si>
    <t>Limite</t>
  </si>
  <si>
    <t xml:space="preserve">Uso de ascensores, escaleras automáticas </t>
  </si>
  <si>
    <t>Básico:  Perdida o daño material, que se produzca con ocasión de su transporte</t>
  </si>
  <si>
    <t>Se incluye cobertura durante la pernoctada de vendedores y cobradores, siempre que el asegurado conserve las medidas de seguridad. Con un límite de $10.000.000</t>
  </si>
  <si>
    <t xml:space="preserve">PARÁGRAFO:
</t>
  </si>
  <si>
    <t xml:space="preserve">1. AMPARO.
</t>
  </si>
  <si>
    <t>Todo Riesgo Daño material</t>
  </si>
  <si>
    <t>BOCATOMA</t>
  </si>
  <si>
    <t>Carrera 8 No.11-20 Barrio Niño Jesus Quibdó</t>
  </si>
  <si>
    <t>Obras Civiles</t>
  </si>
  <si>
    <t>Maquinaria y equipo</t>
  </si>
  <si>
    <t>Equipo Electrónico y de Laboratorio</t>
  </si>
  <si>
    <t/>
  </si>
  <si>
    <t>PLANTA DE TRATAMIENTO LA PLAYITA I Y II</t>
  </si>
  <si>
    <t>Carrera 9 No.10-03 Barrio La Playita Sector 
 La Normal</t>
  </si>
  <si>
    <t>Equipo Movil</t>
  </si>
  <si>
    <t>PLANTA DE TRATAMIENTO LA LOMA</t>
  </si>
  <si>
    <t>Barrio Niño Jesús Loma de Cabí</t>
  </si>
  <si>
    <t>LOCAL ASEO</t>
  </si>
  <si>
    <t>Prefabricados del sur, kilómetro 3 vía  a Yuto, costado occidental</t>
  </si>
  <si>
    <t>BOTADERO MARMOLEJO</t>
  </si>
  <si>
    <t>Dirección:  Km 5 Vía a Medelín</t>
  </si>
  <si>
    <t>ESTACIÓN DE BOMBEO DE AGUAS RESIDUALES</t>
  </si>
  <si>
    <t>Calle 36 B No.1-29 Barrio Kenedy, Sector la Bombita.</t>
  </si>
  <si>
    <t>SEDE COMERCIAL</t>
  </si>
  <si>
    <t>Carrera 3 entre calles 29 y 30</t>
  </si>
  <si>
    <t>SEDE ADMINISTRATIVA</t>
  </si>
  <si>
    <t>Dirección:  Barrio Niño Jesús Loma de Cabí</t>
  </si>
  <si>
    <t>UVA Aguas Claras</t>
  </si>
  <si>
    <t>Dirección:  diagonal 50ª avenida 30 – 31 del Municipio de Bello, Antioquia</t>
  </si>
  <si>
    <t>Muebles y enseres</t>
  </si>
  <si>
    <t>SEDE ADMINISTRATIVA MEDELLÍN</t>
  </si>
  <si>
    <t>Totales</t>
  </si>
  <si>
    <t>Manejo</t>
  </si>
  <si>
    <t>Límite asegurado</t>
  </si>
  <si>
    <t>Responsabilidad Civil Extracontractual</t>
  </si>
  <si>
    <t>Transporte de Valores</t>
  </si>
  <si>
    <t>Presupuesto anual de movilización</t>
  </si>
  <si>
    <t>Gastos de Expedición</t>
  </si>
  <si>
    <t>Valor IVA</t>
  </si>
  <si>
    <t>Total Prima programa</t>
  </si>
  <si>
    <t>DESCRIPCIÓN DEL RIESGO</t>
  </si>
  <si>
    <t>SUMA ASEGURADA</t>
  </si>
  <si>
    <t>% Ind. Var.</t>
  </si>
  <si>
    <t xml:space="preserve">TASA POR MIL </t>
  </si>
  <si>
    <t>PRIMA ANUAL</t>
  </si>
  <si>
    <t>Opcion 1 (Actual)</t>
  </si>
  <si>
    <t>Opcion 2</t>
  </si>
  <si>
    <t>Opcion 3</t>
  </si>
  <si>
    <t>CONDICIONES ALLIANZ 2016</t>
  </si>
  <si>
    <t>OFERTA ALLIANZ 2017</t>
  </si>
  <si>
    <t>Automotor</t>
  </si>
  <si>
    <t>RC Básico y Adicionales: República de Colombia.</t>
  </si>
  <si>
    <t>Realización de eventos sociales organizados por el asegurado, dentro y fuera de los predios del asegurado</t>
  </si>
  <si>
    <t>Posesión o uso de depósitos, tanques y tuberías fuera de los predios asegurados</t>
  </si>
  <si>
    <t>Errores de puntería cometidos por empleados del asegurado, cuya labor sea de vigilancia.</t>
  </si>
  <si>
    <t>Valores Globales</t>
  </si>
  <si>
    <t xml:space="preserve">En caso de pérdida amparada, la Compañía, según criterio de la Compañía, a petición escrita del Asegurado, la Compañía podrá efectuar un anticipo parcial hasta por el 50% del valor total en que se haya establecido, en forma razonable, la posible indemnización definitiva, para adelantar la reparación, reposición o reemplazo de los bienes afectados por el siniestro, mientras se formaliza la reclamación correspondiente.
En caso de concederse el anticipo, el mismo será pagado por la Compañía dentro de los treinta (30) días comunes siguientes de recibida la comunicación del Asegurado, en la cual se justifique, con bases suficientes la liquidación de dicho anticipo.
En el evento que el anticipo que la Compañía adelante al Asegurado, llegue a exceder la suma total indemnizable a que tenga derecho el Asegurado por el siniestro, éste se compromete a devolver inmediatamente el exceso pagado.
</t>
  </si>
  <si>
    <t xml:space="preserve">
Si, con no menos de 90 días, 10 días HMACC y AMIT. El presente contrato podrá ser revocado unilateralmente por los contratantes. Por la Compañía, mediante noticia escrita al Asegurado, enviada a su última dirección conocida, con no menos de noventa (90) días comunes de antelación, contados a partir de la fecha del envío; por el Asegurado, en cualquier momento, mediante aviso escrito a la Compañía.
En el primer caso, la revocación da derecho al Asegurado a recuperar la prima no devengada, o sea, la que corresponde al lapso comprendido entre la fecha en que comienza a surtir efectos la revocación y la de vencimiento del contrato.
En el segundo caso, el importe de la prima devengada se calculará a prorrata sobre la vigencia efectiva del seguro sin recargo alguno
</t>
  </si>
  <si>
    <t xml:space="preserve">
La actuación de los directores, representantes legales, empleados y trabajadores temporales de el Asegurado en el desempeño de sus funciones al servicio del mismo y dentro de las actividades aseguradas. No se cubre bajo esta póliza, cualquier riesgo amparable bajo una póliza de   responsabilidad civil Directores y Administradores, o bajo una póliza de Responsabilidad Civil Personal.
</t>
  </si>
  <si>
    <t xml:space="preserve">Los honorarios de abogados y demás gastos que tenga que sufragar el Asegurado para la defensa de sus intereses ante cualquier autoridad judicial o administrativa, como consecuencia de la reclamación judicial o extrajudicial de la víctima o sus causahabientes, aún en el caso de que sea infundada, falsa o fraudulenta.
</t>
  </si>
  <si>
    <t xml:space="preserve">
En materia penal, se reconocerán los gastos de defensa del Asegurado o cualquiera de sus empleados, cuando sean procesados por delitos culposos o absueltos por delitos dolosos, que a su vez generen o puedan generar a su cargo la indemnización de perjuicios amparados por esta póliza.
</t>
  </si>
  <si>
    <t xml:space="preserve">
Si el Asegurado y la Aseguradora llegan a un acuerdo sobre distribución de gastos de defensa, la Aseguradora pagará por adelantado los gastos de defensa asignados a la pérdida cubierta, siempre que el asegurado deba igualmente sufragarlos por anticipado.
</t>
  </si>
  <si>
    <t xml:space="preserve">
El presente contrato ampara la responsabilidad civil extracontractual que pueda ser imputable al asegurado, así sea solidariamente, siempre y cuando los eventos indicados a continuación sean consecuencia de la actividad del asegurado, así mismo que exista un daño a terceros y sujeto a que el asegurado cumpla con todas las normas legales y/o técnicas y/o procedimientos de supervisión, mantenimiento y control para evitar este tipo de eventos, es decir, que actúe con una diligencia media en el desarrollo de su actividad.
 </t>
  </si>
  <si>
    <t xml:space="preserve">
1.   Hundimiento, derrumbe, o asentamiento del suelo, o del subsuelo, o deslizamiento del terreno, avalanchas de carreteras o puentes, túneles y demás excavaciones que están bajo su posesión, mantenimiento, uso, control o cuidado.
</t>
  </si>
  <si>
    <t xml:space="preserve">
Para todos los efectos de esta póliza, se entiende por TERCEROS, toda persona distinta del asegurado, sean o no clientes, suscriptores o usuarios de AGUAS NACIONALES EPM S.A. ESP., siempre que sean afectados por las actividades que generen la responsabilidad civil de AGUAS NACIONALES EPM S.A. ESP. y aunque tengan con éste una relación contractual de cualquier índole, siempre que la responsabilidad no se origine en este último vínculo.
Para los fines de este contrato y los riesgos por él amparados, no se consideran como terceros los socios, gerentes, empleados, obreros y subalternos de AGUAS NACIONALES EPM S.A. ESP., mientras estén ocupados en los negocios de éste.
Para los fines de este contrato, se consideran terceros los miembros de junta directiva que no sean empleados para efectos de los daños que puedan sufrir estando en los predios o con ocasión de las operaciones de AGUAS NACIONALES EPM S.A. ESP.
</t>
  </si>
  <si>
    <t xml:space="preserve">
Es todo hecho externo, acaecido en forma accidental, súbita, repentina, e imprevista que se haya manifestado durante la vigencia de la póliza y que haya causado un daño que pueda dar origen a una reclamación de responsabilidad civil amparada por esta póliza.
Constituyen un solo siniestro el acontecimiento o serie de acontecimientos dañosos debidos a una misma causa originaria, con independencia del número de reclamantes, reclamaciones formuladas o personas legalmente responsables.
</t>
  </si>
  <si>
    <t xml:space="preserve">
El asegurado o el tomador, según el caso, están obligados a mantener el estado del riesgo. En tal virtud, uno u otro deberán notificar por escrito a la compañía cualquier modificación en el riesgo asegurado, después de (30) treinta días a la fecha de tal modificación, si ésta depende de su arbitrio; si le es extraña, dentro de los sesenta (60) días siguientes a aquél en que tenga conocimiento de ella, conocimiento que se presume transcurridos noventa (90) días desde el momento de la modificación.
</t>
  </si>
  <si>
    <t xml:space="preserve">
La presente cobertura se extiende a cubrir automáticamente cualquier sitio donde el Asegurado efectúe sus operaciones, siempre y cuando el Asegurado tenga dominio o control de dicho sitio, con el compromiso por parte del mismo, de informar a la Compañía por escrito, en un plazo no mayor de noventa (90) días, siguientes a la fecha de incorporación del nuevo predio, indicando su ubicación, de aquellos predios cuyo valor asegurable de edificio y/o contenidos sea Hasta $200.000.000. 
</t>
  </si>
  <si>
    <t>Máxima depreciación Acumulada</t>
  </si>
  <si>
    <t>Perdida Total Constructiva</t>
  </si>
  <si>
    <t>Adaptación norma sismo resistente</t>
  </si>
  <si>
    <t>No obstante lo establecido en el numeral 11 del capítulo IV, cuestiones fundamentales de carácter general, de las condiciones generales de la póliza, se acuerda entre aseguradora y asegurado, que dicha garantía no será aplicable a este contrato de seguro, dadas las características de los predios y de las construcciones aseguradas.</t>
  </si>
  <si>
    <t xml:space="preserve">Para equipos eléctricos y electrónicos y maquinaria y equipos no requiere relación detallada de bienes </t>
  </si>
  <si>
    <t>Si, al 100% de acuerdo a, los textos y condiciones del condicionado General</t>
  </si>
  <si>
    <t>30 días de acuerdo a los textos y condiciones del Condicionado general</t>
  </si>
  <si>
    <t>Si, de acuerdo a los textos y condiciones del condicionado general</t>
  </si>
  <si>
    <t>Montaje, desmontaje y desplome de avisos y vallas publicitarias.</t>
  </si>
  <si>
    <t>Si, al 100%. La presente póliza ampara la responsabilidad civil Extracontractual que pueda ser imputable al asegurado, por los daños o perjuicios causados a terceros originados por los bienes que el asegurado tiene bajo cuidado, tenencia, posesión y control  del asegurado, durante toda la vigencia de la póliza, hasta el límite asegurado establecido en las condiciones de la póliza.</t>
  </si>
  <si>
    <t xml:space="preserve">Responsabilidad Civil Extracontractual Derivada Del Transporte Terrestre De Pasajeros: </t>
  </si>
  <si>
    <t>Incluidas dentro del condicionado general Allianz vigente para el ramo</t>
  </si>
  <si>
    <t>Persona natural, mayor de edad vinculada mediante contrato de trabajo con el asegurado, o a través de empresas temporales, o a través de firmas especializadas o a través de cooperativas.
Se ampara movilización en motocicletas</t>
  </si>
  <si>
    <t>Trayectos Múltiples</t>
  </si>
  <si>
    <t>Se encuentran excluidas las pérdidas acaecidas como consecuencia de la no realización por parte del asegurado de una o varias de las siguientes actividades:</t>
  </si>
  <si>
    <t>FUNDACION  EPM S.A.E.S.P.
CUADRO DETALLADO DE ACTIVOS Y VALORES ASEGURABLES
PÓLIZA MULTILATINA MENOR VIGENCIA 2016 - 2017
VALORES EN PESOS</t>
  </si>
  <si>
    <t>DESCRIPCIÓN DEL ACTIVO</t>
  </si>
  <si>
    <t>VALORES</t>
  </si>
  <si>
    <t>Maquinaria y Equipo</t>
  </si>
  <si>
    <t>Equipo Electronico Movil</t>
  </si>
  <si>
    <t>Equipo Electronico Fijo</t>
  </si>
  <si>
    <t>Demas Contenidos</t>
  </si>
  <si>
    <t>Mercancias</t>
  </si>
  <si>
    <t>TOTALES</t>
  </si>
  <si>
    <t>Relacion de Activos Uva Aguas Claras - Medellin</t>
  </si>
  <si>
    <t>Descripcion</t>
  </si>
  <si>
    <t>Marca</t>
  </si>
  <si>
    <t>Serie</t>
  </si>
  <si>
    <t>Cantidad</t>
  </si>
  <si>
    <t>Tipo de Activo</t>
  </si>
  <si>
    <t>Valor Asegurado</t>
  </si>
  <si>
    <t>Edificios</t>
  </si>
  <si>
    <t>Total Obras Civiles</t>
  </si>
  <si>
    <t>Equipos de Computo</t>
  </si>
  <si>
    <t>Total Equipo Electronico Fijo</t>
  </si>
  <si>
    <t>Amueblamiento</t>
  </si>
  <si>
    <t>Juegos Infantiles</t>
  </si>
  <si>
    <t>Identidad Señalizacion</t>
  </si>
  <si>
    <t>Total Demas Contenidos</t>
  </si>
  <si>
    <t>Total Uva Aguas Claras - Medellin</t>
  </si>
  <si>
    <t>Relacion de Activos Sede Administrativa - Medellin</t>
  </si>
  <si>
    <t>Computador Serie C37PQJ1</t>
  </si>
  <si>
    <t>Computador Serie C737PQJ1</t>
  </si>
  <si>
    <t>Computador Serie 937PQJ1</t>
  </si>
  <si>
    <t>Computador Serie 837PQJ1</t>
  </si>
  <si>
    <t>Computador Serie 637PQJ1</t>
  </si>
  <si>
    <t>Computador Serie HGRJXG1</t>
  </si>
  <si>
    <t>Protector de Cheques Cod 005793</t>
  </si>
  <si>
    <t>Portatil Toshiba Serir X9088863R</t>
  </si>
  <si>
    <t>Cámara Digital Canon G-12</t>
  </si>
  <si>
    <t>Grabadora Digital Sony ICD.PX720</t>
  </si>
  <si>
    <t>Tripode Look VIPL-100</t>
  </si>
  <si>
    <t>Proyector Epson 1720</t>
  </si>
  <si>
    <t>Computador Portatil EliteBook 840 G2</t>
  </si>
  <si>
    <t xml:space="preserve">HP </t>
  </si>
  <si>
    <t>5CG5211M6B</t>
  </si>
  <si>
    <t>Computador Portatil EliteBook 840 G3</t>
  </si>
  <si>
    <t>5CG5211M64</t>
  </si>
  <si>
    <t>Computador Portatil EliteBook 840 G4</t>
  </si>
  <si>
    <t>5CG5211M5S</t>
  </si>
  <si>
    <t>Computador Portatil EliteBook 840 G5</t>
  </si>
  <si>
    <t>5CG5211M60</t>
  </si>
  <si>
    <t>Computador Portatil EliteBook 840 G6</t>
  </si>
  <si>
    <t>5CG5211M6K</t>
  </si>
  <si>
    <t>Computador Portatil EliteBook 840 G7</t>
  </si>
  <si>
    <t>5CG5211M5Y</t>
  </si>
  <si>
    <t>Computador Portatil EliteBook 840 G8</t>
  </si>
  <si>
    <t>5CG5211M6G</t>
  </si>
  <si>
    <t>Computador Portatil EliteBook 840 G9</t>
  </si>
  <si>
    <t>5CG5211M67</t>
  </si>
  <si>
    <t>Computador Portatil EliteBook 840 G10</t>
  </si>
  <si>
    <t>5CG521313Z</t>
  </si>
  <si>
    <t>Total Equipo Electronico Movil</t>
  </si>
  <si>
    <t>Total Sede Administrativa - Medellin</t>
  </si>
  <si>
    <t>Relacion de Activos Sede Administrativa - Quibdó</t>
  </si>
  <si>
    <t>OFICINA SEDE PRINCIPAL REMODELADA</t>
  </si>
  <si>
    <t>N/A</t>
  </si>
  <si>
    <t>GESTIÓN DOCUMENTAL-ADECUACIÓN</t>
  </si>
  <si>
    <t>TRIPODE PARA ESPACIO CONFINADO</t>
  </si>
  <si>
    <t>ELECTRO BARNES SUMERGIBLE AGUAS NEGRAS 1,0HP 3" 220V (12MTS)</t>
  </si>
  <si>
    <t>ELECTRO BARNES SUMERGIBLE AGUAS NEGRAS 1/2HP 3" 110V (8MTS)</t>
  </si>
  <si>
    <t>PLANTA ELECTRICA   4T DISEL 5,5KW 9,5HP 120/240V.</t>
  </si>
  <si>
    <t>ECOMAX 6500</t>
  </si>
  <si>
    <t>DETECTOR DE METALES</t>
  </si>
  <si>
    <t>SEWERIN</t>
  </si>
  <si>
    <t>MAQUINA ROTOSONDA</t>
  </si>
  <si>
    <t>HYDROTECH</t>
  </si>
  <si>
    <t>177F-T09009060036997</t>
  </si>
  <si>
    <t>EQUIPO DE  SOLDADURA  225 AMP</t>
  </si>
  <si>
    <t>LINCOM</t>
  </si>
  <si>
    <t>EQUIPO DE TERMOFUSION  SPI</t>
  </si>
  <si>
    <t>WORPOLY</t>
  </si>
  <si>
    <t>EQUIPO DE TERMOFUSION PARA DIÁMETROS DE 250 A 90 MM</t>
  </si>
  <si>
    <t>TALADRO PERCUTOR  PARA  ROMPER PAVIMENTO</t>
  </si>
  <si>
    <t>WALTT</t>
  </si>
  <si>
    <t>HIDROLAVADORA</t>
  </si>
  <si>
    <t xml:space="preserve">EQUIPO -TRAJE  DE BUCEO </t>
  </si>
  <si>
    <t>PULIDORA PROFESIONAL DEWALT 41/2</t>
  </si>
  <si>
    <t>GATO HIDRAULICO DE 8 TONELADAS</t>
  </si>
  <si>
    <t>ESMERIL INDUSTRIAL</t>
  </si>
  <si>
    <t>MANIFOLD HIDRAULICO</t>
  </si>
  <si>
    <t>CORTADORA DE PAVIMENTO</t>
  </si>
  <si>
    <t>GUADAÑADORA</t>
  </si>
  <si>
    <t>STIHL FS 280</t>
  </si>
  <si>
    <t>ROTOSONDA K -1000 CON ACCESORIOS</t>
  </si>
  <si>
    <t>RIDGID</t>
  </si>
  <si>
    <t>2091 MOD 850</t>
  </si>
  <si>
    <t>VENTILADOR DE GASES</t>
  </si>
  <si>
    <t>FECON</t>
  </si>
  <si>
    <t>PLANTA ELECTRICA PORTATIL 10HP</t>
  </si>
  <si>
    <t>BOMBA SUMERGIBLE DE 7.5HP</t>
  </si>
  <si>
    <t>TALADRO PERCUTOR 1/2" A 5/8" V/V 1000W</t>
  </si>
  <si>
    <t>VIBROCOMPACTADORA DE 6.5 HP 7-9 TONELADAS</t>
  </si>
  <si>
    <t>130406 MOD FC 30</t>
  </si>
  <si>
    <t xml:space="preserve">CAMARA TIPO POSTE </t>
  </si>
  <si>
    <t>Pelican</t>
  </si>
  <si>
    <t>Total Maquinaria y Equipo</t>
  </si>
  <si>
    <t>CAMARA PROFESIONAL</t>
  </si>
  <si>
    <t>CAMARA DIGITAL</t>
  </si>
  <si>
    <t>SONNY</t>
  </si>
  <si>
    <t>CAMARA DIGITAL  DE 14 MG</t>
  </si>
  <si>
    <t>KODAK</t>
  </si>
  <si>
    <t>KCGMR02109235</t>
  </si>
  <si>
    <t>GPS COLORADO 300</t>
  </si>
  <si>
    <t>GARMIN</t>
  </si>
  <si>
    <t>COMPUTADOR PORTATIL CON MORAL TARGUS TSD0070S - BASE REFRIGERANTE Y GUAYA PARA PORTATIL CON LLAVE</t>
  </si>
  <si>
    <t>LENOVO</t>
  </si>
  <si>
    <t>CBP2002238</t>
  </si>
  <si>
    <t>GBP1986044</t>
  </si>
  <si>
    <t>GBP1985911</t>
  </si>
  <si>
    <t xml:space="preserve">VIDEO BEAM </t>
  </si>
  <si>
    <t>EPSON</t>
  </si>
  <si>
    <t>JX4F85C581L</t>
  </si>
  <si>
    <t>DISCO DURO PORTABLE  1 TERA</t>
  </si>
  <si>
    <t>CAUDALIMETRO</t>
  </si>
  <si>
    <t>PORTATIL</t>
  </si>
  <si>
    <t>THINK PAD EDGE - E430</t>
  </si>
  <si>
    <t>MP-OGBP3</t>
  </si>
  <si>
    <t>MP-OGBHV</t>
  </si>
  <si>
    <t>N4110</t>
  </si>
  <si>
    <t>71XX1S1</t>
  </si>
  <si>
    <t>JLNX1S1</t>
  </si>
  <si>
    <t>MP-OGBMW</t>
  </si>
  <si>
    <t>KIT DE CALIBRACION</t>
  </si>
  <si>
    <t>EQUIPO DETECTOR DE GASES - KIT</t>
  </si>
  <si>
    <t>SPERIAN</t>
  </si>
  <si>
    <t>MODELO 54-48-314N SERIAL 83533</t>
  </si>
  <si>
    <t>ASPIRADORA</t>
  </si>
  <si>
    <t>GEOFONO ELECTRONICO, MODELO XMIC LITE</t>
  </si>
  <si>
    <t>GEOFONO MARCA PALMER</t>
  </si>
  <si>
    <t>CAMARA DIGITAL CYBERSHOT - GRIS</t>
  </si>
  <si>
    <t>DISCO DURO HP 1TB 6G SATA</t>
  </si>
  <si>
    <t>COMPUTADOR PORTATIL</t>
  </si>
  <si>
    <t xml:space="preserve">MAQUINA DE ESCRIBIR ELÉCTRICA </t>
  </si>
  <si>
    <t>BROTHER GX9750</t>
  </si>
  <si>
    <t>E1D2 94803</t>
  </si>
  <si>
    <t>CAMARA WEB 1,3 MEGAPIXELES</t>
  </si>
  <si>
    <t xml:space="preserve">CAMARA TIPO DOMO A COLOR INFLAROJO </t>
  </si>
  <si>
    <t xml:space="preserve">CAMARA A COLOR INFLAROJO </t>
  </si>
  <si>
    <t xml:space="preserve">MINI CAMARA ( GB-M81M) A COLOR INFLARROJO  </t>
  </si>
  <si>
    <t>AIRE ACONDICIONADO CAPACIDAD 36,000  BTU CON CONTROL REMOTO</t>
  </si>
  <si>
    <t>SAMSUNG</t>
  </si>
  <si>
    <t>MCO1P8MSC00539</t>
  </si>
  <si>
    <t>AIRE ACONDICIONADO CAPACIDAD 9000 BTU CON CONTROL REMOTO</t>
  </si>
  <si>
    <t>Y219PAJZ300234N</t>
  </si>
  <si>
    <t>Y219PAJZ300304M</t>
  </si>
  <si>
    <t>AIRE ACONDICIONADO</t>
  </si>
  <si>
    <t>CHIMAZU</t>
  </si>
  <si>
    <t>SANSUG</t>
  </si>
  <si>
    <t>Y219PAJZ300233X</t>
  </si>
  <si>
    <t>CPU</t>
  </si>
  <si>
    <t>VOSTRO 220</t>
  </si>
  <si>
    <t xml:space="preserve"> 54CFML1</t>
  </si>
  <si>
    <t>MONITOR</t>
  </si>
  <si>
    <t>DELL</t>
  </si>
  <si>
    <t>CN-OX706H-72872-982-13 AL</t>
  </si>
  <si>
    <t>9JDCMD1</t>
  </si>
  <si>
    <t>CN-OU1631-64180-51R-02DW</t>
  </si>
  <si>
    <t>VOSTRO 420</t>
  </si>
  <si>
    <t xml:space="preserve"> DSLHFK1</t>
  </si>
  <si>
    <t>CNOX706H-72872-982-13RL</t>
  </si>
  <si>
    <t xml:space="preserve"> DSLGFK1</t>
  </si>
  <si>
    <t>MX-OH880H-70715-944-0PGL</t>
  </si>
  <si>
    <t>1G6W791</t>
  </si>
  <si>
    <t>CNOG6566-47804-481-U4ZH</t>
  </si>
  <si>
    <t>9RSX7B1</t>
  </si>
  <si>
    <t>MX-OH880H-70715-944-0MZL</t>
  </si>
  <si>
    <t>JTRDH71</t>
  </si>
  <si>
    <t>LG</t>
  </si>
  <si>
    <t>705UXWEOH073</t>
  </si>
  <si>
    <t>5BRTH71</t>
  </si>
  <si>
    <t>CN-OWH339-46633-787304S</t>
  </si>
  <si>
    <t>JJBCMD1</t>
  </si>
  <si>
    <t>CN-OWH317-72872-692-2FLT</t>
  </si>
  <si>
    <t xml:space="preserve"> DSKMFK1</t>
  </si>
  <si>
    <t>CNOWH317-72872-692-2GCT</t>
  </si>
  <si>
    <t>H220</t>
  </si>
  <si>
    <t>ESO5927902</t>
  </si>
  <si>
    <t>OMO3403A0651097</t>
  </si>
  <si>
    <t>THINKCENTRE</t>
  </si>
  <si>
    <t>MJGBK13</t>
  </si>
  <si>
    <t>VNA9H8T</t>
  </si>
  <si>
    <t>ESO5923972</t>
  </si>
  <si>
    <t>OM03403A0551035</t>
  </si>
  <si>
    <t>ESO5923919</t>
  </si>
  <si>
    <t>OMO3403A0550400</t>
  </si>
  <si>
    <t>ESO5927851</t>
  </si>
  <si>
    <t>OM03403A0651088</t>
  </si>
  <si>
    <t>MJGBH42</t>
  </si>
  <si>
    <t>VNA9HFN</t>
  </si>
  <si>
    <t>ESO5926850</t>
  </si>
  <si>
    <t>OMO3403A0651091</t>
  </si>
  <si>
    <t>ESO5923738</t>
  </si>
  <si>
    <t>OM03403A0450373</t>
  </si>
  <si>
    <t>ESO6265816</t>
  </si>
  <si>
    <t>8M03403A1652720</t>
  </si>
  <si>
    <t>ESO6265794</t>
  </si>
  <si>
    <t>8M03403A1653006</t>
  </si>
  <si>
    <t>ESO6265670</t>
  </si>
  <si>
    <t>8M03403A1651525</t>
  </si>
  <si>
    <t>REGISTRADOR DE PRESIÓN Y LECTOR INFRAROJO</t>
  </si>
  <si>
    <t>IMPRESORA HP 1320</t>
  </si>
  <si>
    <t>HP</t>
  </si>
  <si>
    <t>CNHC5CS062</t>
  </si>
  <si>
    <t>IMPRESORA HPDESKJET F4280NS.CN86A5WQK5</t>
  </si>
  <si>
    <t>CN86A5W0K5</t>
  </si>
  <si>
    <t>IMPRESORA HP P2035n</t>
  </si>
  <si>
    <t>CNB9D35490</t>
  </si>
  <si>
    <t>CNB9D35489</t>
  </si>
  <si>
    <t>SCANNER HP</t>
  </si>
  <si>
    <t>CN9CAA0585L2689A301</t>
  </si>
  <si>
    <t>HP SCANJET N8460</t>
  </si>
  <si>
    <t xml:space="preserve">SCANNER </t>
  </si>
  <si>
    <t>PLOTTER HP DISSIGNJET1055 COMPLUC</t>
  </si>
  <si>
    <t xml:space="preserve"> DISSIGNJET 1055 </t>
  </si>
  <si>
    <t>INSPIRON</t>
  </si>
  <si>
    <t>54R67A01</t>
  </si>
  <si>
    <t>FYWPYR1</t>
  </si>
  <si>
    <t>54CFML1</t>
  </si>
  <si>
    <t>FZ45YR1</t>
  </si>
  <si>
    <t>FYZCYR1</t>
  </si>
  <si>
    <t>FYXFYR1</t>
  </si>
  <si>
    <t>FYYMYR1</t>
  </si>
  <si>
    <t>FYWJYR1</t>
  </si>
  <si>
    <t>FZ3JYR1</t>
  </si>
  <si>
    <t>FZOJYR1</t>
  </si>
  <si>
    <t>SERVER</t>
  </si>
  <si>
    <t>PROLIANT 160G6</t>
  </si>
  <si>
    <t>MXQ1410WPO</t>
  </si>
  <si>
    <t>MXQ1410WNV</t>
  </si>
  <si>
    <t xml:space="preserve">LENOVO TODO  EN UNO </t>
  </si>
  <si>
    <t>THINK CENTRE EDGE</t>
  </si>
  <si>
    <t>S1DWG34</t>
  </si>
  <si>
    <t>S1DWG54</t>
  </si>
  <si>
    <t>UPS</t>
  </si>
  <si>
    <t>LCD</t>
  </si>
  <si>
    <t>CN00H3PD728721424TM</t>
  </si>
  <si>
    <t>CN006N5Y641801BA1DCS</t>
  </si>
  <si>
    <t>CN006N5Y641801BA1CPS</t>
  </si>
  <si>
    <t>CN006N5Y641801BB017S</t>
  </si>
  <si>
    <t>CN006N5Y641801BJ1T3S</t>
  </si>
  <si>
    <t>CN006N5Y641801BJ1SLS</t>
  </si>
  <si>
    <t>CN006N5Y641801BA1C3S</t>
  </si>
  <si>
    <t>ZBBNHVLBB01105J</t>
  </si>
  <si>
    <t>CN006N5Y641801BA1DOS</t>
  </si>
  <si>
    <t>CN006N5Y641801BA1DBS</t>
  </si>
  <si>
    <t>112LTHR1M521</t>
  </si>
  <si>
    <t>CUNA MULTIPLE DE COMUNICACIONES ETHERNET (NET BASE PARA DOLPHIN)</t>
  </si>
  <si>
    <t>PATCH PANEL 19x24</t>
  </si>
  <si>
    <t>PATCH PANEL 19x12</t>
  </si>
  <si>
    <t>CENTRALITA TELEFONICA PANASONIC KX-TDA100D CON 8 LINEAS CO Y 40 EXTENSIONES INCLUYE TELEFONO CONMUTADOR</t>
  </si>
  <si>
    <t>CAMARA DOMO ANTIVANDÁLICA EN HIERRO DE 38 LED INFRAROJOS VISION NOCTURNA</t>
  </si>
  <si>
    <t>LINUX</t>
  </si>
  <si>
    <t>DVR PARA 16 CANALES</t>
  </si>
  <si>
    <t>IMPRESORA MULTIFUNCIONAL LASERJET M4555MFP</t>
  </si>
  <si>
    <t>CAMARA BULLET INFRAROJA ANTIVANDALICA COLOR</t>
  </si>
  <si>
    <t>CAMARA IP BULLET 1.3 DH-IPC-HFW2100RN-Z</t>
  </si>
  <si>
    <t>KIT DE ALARMA</t>
  </si>
  <si>
    <t>NVR DAHUA 16 CANALES 4216</t>
  </si>
  <si>
    <t>COMPUTADOR DE ESCRITORIO</t>
  </si>
  <si>
    <t>TRANSDUCTOR DE PRESION DE 24 V Y DATALOGGER</t>
  </si>
  <si>
    <t>MXL4300FBO</t>
  </si>
  <si>
    <t>MXL4280TVQ</t>
  </si>
  <si>
    <t>TODO EN 1</t>
  </si>
  <si>
    <t>CSO1821979</t>
  </si>
  <si>
    <t>MXL43301655</t>
  </si>
  <si>
    <t>MXL4300BYV</t>
  </si>
  <si>
    <t>MXL4300COZ</t>
  </si>
  <si>
    <t>MXL4370TZ4</t>
  </si>
  <si>
    <t>6CM4242</t>
  </si>
  <si>
    <t>6CM24234F</t>
  </si>
  <si>
    <t>6CM424256P</t>
  </si>
  <si>
    <t>6CM42423QB</t>
  </si>
  <si>
    <t>6CM42425PQ</t>
  </si>
  <si>
    <t>6CM4321C1J</t>
  </si>
  <si>
    <t>6CM424246Y</t>
  </si>
  <si>
    <t>PEI</t>
  </si>
  <si>
    <t>U8141061835420S</t>
  </si>
  <si>
    <t>AIRE ACONDICIONADO DE 9000 BTU</t>
  </si>
  <si>
    <t xml:space="preserve"> CIAC </t>
  </si>
  <si>
    <t>|</t>
  </si>
  <si>
    <t>AIRE ACONDICIONADO TIPO MINI - SPLIT, CAPACIDAD 12.000 BTU,  220 VOLT</t>
  </si>
  <si>
    <t>NEVERA</t>
  </si>
  <si>
    <t>MABE no  fros</t>
  </si>
  <si>
    <t>HORNO MICRO ONDAS</t>
  </si>
  <si>
    <t>GENERAL ELECTRI</t>
  </si>
  <si>
    <t xml:space="preserve">ESTANTERIA DE 6 PELDAÑOS </t>
  </si>
  <si>
    <t xml:space="preserve">ESTANTERIA DE  5 PELDAÑOS </t>
  </si>
  <si>
    <t>ESTANTERIA EN LAMINA GALVANIZADA DE 210*40 CON 7 ENTREPAÑOS</t>
  </si>
  <si>
    <t xml:space="preserve">CAJA FUERTE  BORNNER </t>
  </si>
  <si>
    <t>PROTECTOGRAFO</t>
  </si>
  <si>
    <t>NHITAN ELECTRONIC</t>
  </si>
  <si>
    <t>NH1863</t>
  </si>
  <si>
    <t xml:space="preserve">PERSIANAS </t>
  </si>
  <si>
    <t>TELEFONO</t>
  </si>
  <si>
    <t>PANASONIC</t>
  </si>
  <si>
    <t>7IAFC042691</t>
  </si>
  <si>
    <t xml:space="preserve">TELEFAX </t>
  </si>
  <si>
    <t xml:space="preserve"> PANASONIC</t>
  </si>
  <si>
    <t xml:space="preserve">SILLAS  FIJS PAÑO AZUL  4 PUESTOS </t>
  </si>
  <si>
    <t>VENTILADOR PATON</t>
  </si>
  <si>
    <t xml:space="preserve">VENTILADOR CALLEY GIRATORIO </t>
  </si>
  <si>
    <t>MDL k-TF50</t>
  </si>
  <si>
    <t>VENTILADOR</t>
  </si>
  <si>
    <t>SAMURAY TROPICAL</t>
  </si>
  <si>
    <t>VENTILADOR.</t>
  </si>
  <si>
    <t>SAMURAI</t>
  </si>
  <si>
    <t>REPISA METALICA COLOR GRIS</t>
  </si>
  <si>
    <t xml:space="preserve">SILLAS GIRATORIA PAÑO AZUL </t>
  </si>
  <si>
    <t xml:space="preserve">SILLA FIJA PAÑO GRIS </t>
  </si>
  <si>
    <t>SUPERFICIES ESCRITORIO</t>
  </si>
  <si>
    <t>SUPERFICIE ESCRITORIO COLOR GRIS</t>
  </si>
  <si>
    <t>ARCHIVADORES METÁLICOS</t>
  </si>
  <si>
    <t>ARCHIVADOR METÁLICO 4 GAVETAS GRIS</t>
  </si>
  <si>
    <t>EQUIPO SILLETERO</t>
  </si>
  <si>
    <t>SILLA EN CUERTO VINOTINTO</t>
  </si>
  <si>
    <t>ESCRITORIO MADERA TRES CUERPOS CON VIDRIO</t>
  </si>
  <si>
    <t>TABLERO ACRILICO</t>
  </si>
  <si>
    <t>MUEBLE MADERA PARA HOJAS DE VIDA 2 CAJONES</t>
  </si>
  <si>
    <t>FOLDERAMA</t>
  </si>
  <si>
    <t>LOCKER DE 6 PUESTOS, 2 FILAS, 3 COLUMNAS</t>
  </si>
  <si>
    <t>ESCALERA METALICA</t>
  </si>
  <si>
    <t>CARTELERA</t>
  </si>
  <si>
    <t>TELEFONO PANASONIC KX-TS500</t>
  </si>
  <si>
    <t>TELEFONO PANASONIC KX-TS620</t>
  </si>
  <si>
    <t>GRABADORA</t>
  </si>
  <si>
    <t>Total Administrativa - Quibdó</t>
  </si>
  <si>
    <t>Relacion de Activos Bocatoma - Quibdó</t>
  </si>
  <si>
    <t>CASETA OPERACIÓN</t>
  </si>
  <si>
    <t>MOTOR Y BOMBAS  125 Q lps</t>
  </si>
  <si>
    <t>Worthington</t>
  </si>
  <si>
    <t>Equipo y Maquinaria</t>
  </si>
  <si>
    <t>MOTOR Y BOMBAS 75  Q lps</t>
  </si>
  <si>
    <t>TABLEROS DE CONTROL DE MOTORES PARA  6 BOMBAS  440V</t>
  </si>
  <si>
    <t>Telemecanic</t>
  </si>
  <si>
    <t>TABLEROS DE CONTROL DE  MOTORES PARA  1 BOMBA  440V</t>
  </si>
  <si>
    <t>TRANSFORMADOR  450KVA</t>
  </si>
  <si>
    <t>MACROMEDIDOR ELECTROMAGNETICO DE 12" BRIDAS ANSI 150 (INCLUYE UPS)</t>
  </si>
  <si>
    <t>Total Bocatoma - Quibdó</t>
  </si>
  <si>
    <t>Relacion de Activos Planta de Tratamiento La Playita I y II - Quibdó</t>
  </si>
  <si>
    <t xml:space="preserve">EDIFICIO DE OPERACIÓN </t>
  </si>
  <si>
    <t>TANQUES DE ALMACENAMIENTO ELEVADO (1) Y ENTERRADOS (2) 2660 M3</t>
  </si>
  <si>
    <t>UNIDADES DE BOMBEO</t>
  </si>
  <si>
    <t>Varias</t>
  </si>
  <si>
    <t xml:space="preserve">UNIDADES DE BOMBEO </t>
  </si>
  <si>
    <t>TABLERO DE CONTROL PARA 3 BOMBAS  440V</t>
  </si>
  <si>
    <t>TABLERO DE CONTROL PARA 4 BOMBAS 450V</t>
  </si>
  <si>
    <t>TRANSFORMADOR   630 KVA</t>
  </si>
  <si>
    <t>ABB</t>
  </si>
  <si>
    <t>EXTRATOR AIRE INDUSTRIAL</t>
  </si>
  <si>
    <t>REGULADOR BUCEO SCUB PRO MK2</t>
  </si>
  <si>
    <t>CLORADOR  serie 500</t>
  </si>
  <si>
    <t>Hydro Instruments</t>
  </si>
  <si>
    <t>CLORADOR CON CAPACIDAD DE 0-100 LB/DÍA PARA CILINDRO DE 1 TON</t>
  </si>
  <si>
    <t xml:space="preserve">EQUIPO DE FILTRACION POR MEMBRANA DE TRES EMBUDOS CON BOMBA DE VACIO </t>
  </si>
  <si>
    <t>Sartorius</t>
  </si>
  <si>
    <t>TURBIDIMETRO DIGITAL PORTATIL 2100Q CON ESTUCHE AZUL</t>
  </si>
  <si>
    <t>1011000006389</t>
  </si>
  <si>
    <t>MEDIDOR MULTIPARAMETRO CON ESTUCHE AZUL</t>
  </si>
  <si>
    <t>HACH</t>
  </si>
  <si>
    <t>110100051212</t>
  </si>
  <si>
    <t>FLOCULADOR DE 6 PUESTO - ENSAYO DE JARRAS</t>
  </si>
  <si>
    <t>VELP JLT6</t>
  </si>
  <si>
    <t>110200051210</t>
  </si>
  <si>
    <t>NVR DAHUA 8 CANALES 1108H</t>
  </si>
  <si>
    <t>UPS CDP 120 VA R-SMART 1210 INTERACTIVA</t>
  </si>
  <si>
    <t>ESCANER CAMA PLANA, ALIMENTADOR AUTOMATICO DE DOCUMENTOS ADF</t>
  </si>
  <si>
    <t>NEVERA DE 50LTS USO LABORATORIO</t>
  </si>
  <si>
    <t>HACEB</t>
  </si>
  <si>
    <t>BU62105088930049</t>
  </si>
  <si>
    <t>BU62104218930210</t>
  </si>
  <si>
    <t>Total Planta de Tratamiento La Playita I y II</t>
  </si>
  <si>
    <t>Relacion de Activos Planta de Tratamiento La Loma - Quibdó</t>
  </si>
  <si>
    <t>EDIFICIO DE OPERACIÓN</t>
  </si>
  <si>
    <t>PLANTA DE POTABILIZACION</t>
  </si>
  <si>
    <t>BODEGA ALMACEN- REMODELADA</t>
  </si>
  <si>
    <t>TANQUE  DE ALMACENAMIENTO ENTERRADO (1) ELEVADO (2) 2540 M3</t>
  </si>
  <si>
    <t xml:space="preserve">EQUIPO DE AIRE AUTOCONTENIDO CON CARETAS </t>
  </si>
  <si>
    <t>DRAGER</t>
  </si>
  <si>
    <t>UNIDADES DE BOMBEO 45 Q lps</t>
  </si>
  <si>
    <t>Hydromac</t>
  </si>
  <si>
    <t>TABLERO DE CONTROL PARA 5 BOMBAS  440V</t>
  </si>
  <si>
    <t xml:space="preserve">ELECTRO BOMBA SUMERGIBLE </t>
  </si>
  <si>
    <t>Barnes</t>
  </si>
  <si>
    <t>DISTRIBUIDOR MULTIPLE PARA EL MONTE DE CLORADORES</t>
  </si>
  <si>
    <t>TRANSFORMADOR  250 KVA</t>
  </si>
  <si>
    <t>RTC</t>
  </si>
  <si>
    <t>TANQUE DE ALMACENAMIENTO DE AGUA POTABLE 2 METROS CUBICO COLOR AZUL</t>
  </si>
  <si>
    <t>COLEMPAQUES</t>
  </si>
  <si>
    <t>MACROMEDIDOR ELECTROMAGNÉTICO DE 6" BRIDAS ANSI 150 (INCLUYE UPS)</t>
  </si>
  <si>
    <t>AGITADOR MIX2TRI ½" 400 RPM</t>
  </si>
  <si>
    <t>MANOMETROS DE PRESION HIDRAULICA DIGITAL, SERIE DGR</t>
  </si>
  <si>
    <t>BOMBA PERISTALTICA 85MHP40 ADJ100PSI</t>
  </si>
  <si>
    <t xml:space="preserve">MEDIDOR DE PH </t>
  </si>
  <si>
    <t>HACH - HQ11DNS</t>
  </si>
  <si>
    <t>INCUBADORA  MICRO BIOLOGICA</t>
  </si>
  <si>
    <t>PRECISION</t>
  </si>
  <si>
    <t>FILTRO PARA CLORO</t>
  </si>
  <si>
    <t>SARTORIUS</t>
  </si>
  <si>
    <t>AUTOCLAVE  ELECTRICA A VAPOR ALL AMERICAN 25 L</t>
  </si>
  <si>
    <t>BURETA AUTOMATICA CLASE A</t>
  </si>
  <si>
    <t xml:space="preserve">COLORIMETRO MULTIPARAMETRICO DR 890   </t>
  </si>
  <si>
    <t>BOMBA CENTRIFUGA</t>
  </si>
  <si>
    <t>DESTILADOR</t>
  </si>
  <si>
    <t>CABINA DE SEGURIDAD BIOLOGICA</t>
  </si>
  <si>
    <t>ANALITICA</t>
  </si>
  <si>
    <t>S150210</t>
  </si>
  <si>
    <t>ESPECTROFOTOMETRO VISIBLE</t>
  </si>
  <si>
    <t>PH METRO PORTATIL</t>
  </si>
  <si>
    <t>NEVERA PLASTICA COLOR AZUL</t>
  </si>
  <si>
    <t>RUBERMAID</t>
  </si>
  <si>
    <t>TRAJE PROTECTIVO CONTRA FUGA DE CLORO</t>
  </si>
  <si>
    <t>MASCARA PIEZA FACIAL DE CARA COMPLETA CON CARTUCHO</t>
  </si>
  <si>
    <t>3M</t>
  </si>
  <si>
    <t>Total Planta La Loma - Quibdó</t>
  </si>
  <si>
    <t>Relacion de Activos Local Aseo - Quibdó</t>
  </si>
  <si>
    <t xml:space="preserve">GUADAÑAS </t>
  </si>
  <si>
    <t>ESCRITORIO EN MADERA COLOR CAFÉ MAL ESTADO</t>
  </si>
  <si>
    <t>ARCHIVADOR EN MADERA DE 3 GAVETAS</t>
  </si>
  <si>
    <t>ARCHIVADOR DE HIERRO TRES CAJONES</t>
  </si>
  <si>
    <t>MEGAFONO TRANSITOR</t>
  </si>
  <si>
    <t>TRANSITOR</t>
  </si>
  <si>
    <t>CARRITO DE BASURA</t>
  </si>
  <si>
    <t xml:space="preserve">DISPENSADOR DE AGUA </t>
  </si>
  <si>
    <t>BANOS PUBLICOS</t>
  </si>
  <si>
    <t>CAJAS ESTACIONARIAS  DE 3 YD3</t>
  </si>
  <si>
    <t>Total Local Aseo - Quibdó</t>
  </si>
  <si>
    <t>Relacion de Activos Botadero Marmolejo - Quibdó</t>
  </si>
  <si>
    <t>CASETA  PARA PARQUEO DE BULLDOZER</t>
  </si>
  <si>
    <t>CASETA PARA CONTROL INGRESO</t>
  </si>
  <si>
    <t>MOTOBOMBA ELECTRICA CON HIDROFLOC 3/4" HP DE 5 LTS</t>
  </si>
  <si>
    <t>TRANSFORMADOR 2F 15 KVA</t>
  </si>
  <si>
    <t>HIDROLAVADORA A GASOLINA DE 1500PSI 5.5HP - TRABAJO PESADO</t>
  </si>
  <si>
    <t>Total Botadero Marmolejo - Quibdó</t>
  </si>
  <si>
    <t>Relacion de Activos Estacion de Bombeo de Aguas Residuales - Quibdó</t>
  </si>
  <si>
    <t>Edificio de Operación</t>
  </si>
  <si>
    <t>Motobomba Autocebante con acople universal</t>
  </si>
  <si>
    <t>Total Estacion de Bombeo de Aguas Residuales - Quibdó</t>
  </si>
  <si>
    <t>Relacion de Activos Sede Comercial - Quibdó</t>
  </si>
  <si>
    <t xml:space="preserve">VIDEO CAMARA </t>
  </si>
  <si>
    <t>SONY</t>
  </si>
  <si>
    <t>KCGMR02217937</t>
  </si>
  <si>
    <t>SONY W 180</t>
  </si>
  <si>
    <t>MICROIMPRESORA PORTATIL DE 3" COMUNICACIÓN BLUETOOHT IP 54</t>
  </si>
  <si>
    <t>RECARGADOR EXTERNO DE BATERIAS PARA POCKET PC</t>
  </si>
  <si>
    <t>TERMINAL PORTATIL POCKET PC, HONEYWELL 99EX</t>
  </si>
  <si>
    <t>COMPUTADOR PORTATIL CON MORAL TSD0070S - BASE REFRIGERANTE Y GUAYA</t>
  </si>
  <si>
    <t>CBP1985955</t>
  </si>
  <si>
    <t>DIGITURNO</t>
  </si>
  <si>
    <t>CIELL</t>
  </si>
  <si>
    <t>PLANTA TELEFONICA</t>
  </si>
  <si>
    <t>UBEX</t>
  </si>
  <si>
    <t>RUN</t>
  </si>
  <si>
    <t xml:space="preserve"> KX T82+F2414</t>
  </si>
  <si>
    <t>ROUTER</t>
  </si>
  <si>
    <t>Q20C2A5000177</t>
  </si>
  <si>
    <t xml:space="preserve">CAMARA TIPO  DOMO </t>
  </si>
  <si>
    <t>AIRE ACONDICIONADO MINI SPLIT 12000 BTU</t>
  </si>
  <si>
    <t>NE6FO86148L</t>
  </si>
  <si>
    <t>MONITOR  PLANO DELL</t>
  </si>
  <si>
    <t>MX-OH88OH-70715-930-09DL</t>
  </si>
  <si>
    <t xml:space="preserve">CPU DELL </t>
  </si>
  <si>
    <t>54CDML1</t>
  </si>
  <si>
    <t>MONITOR PLANO MARCA DELL</t>
  </si>
  <si>
    <t>CNOWH317-72872-672-2G9T</t>
  </si>
  <si>
    <t>4PRDH71</t>
  </si>
  <si>
    <t>MONITOR PLANO DELL - AOC</t>
  </si>
  <si>
    <t>AOC</t>
  </si>
  <si>
    <t>8386AHA096703</t>
  </si>
  <si>
    <t xml:space="preserve">BWDWLC1 </t>
  </si>
  <si>
    <t>MONITOR DELL</t>
  </si>
  <si>
    <t>CNOWH339-46633-787-3055</t>
  </si>
  <si>
    <t>8MROH71</t>
  </si>
  <si>
    <t>CNOWH317782-691-OG37</t>
  </si>
  <si>
    <t>7TRDH71</t>
  </si>
  <si>
    <t>MONITOR PLANO NOC</t>
  </si>
  <si>
    <t>NOC</t>
  </si>
  <si>
    <t>8386AHA097695</t>
  </si>
  <si>
    <t>7G6W791</t>
  </si>
  <si>
    <t>MONITOR PLANO LG</t>
  </si>
  <si>
    <t>705UXZOH349</t>
  </si>
  <si>
    <t>3NE8N81</t>
  </si>
  <si>
    <t>MONITOR PLANO DELL</t>
  </si>
  <si>
    <t>CN-OX706H-72872-9B2-124L</t>
  </si>
  <si>
    <t>CJBCMB1</t>
  </si>
  <si>
    <t>CN OX706H-72872-9B213EL</t>
  </si>
  <si>
    <t>646W791</t>
  </si>
  <si>
    <t>CN-ON8176-47606-5CT-FKJL</t>
  </si>
  <si>
    <t>54CCML1</t>
  </si>
  <si>
    <t>CN-OGC811-72872-632-314L</t>
  </si>
  <si>
    <t>54BFML1</t>
  </si>
  <si>
    <t>CN-OWH339-46633-787-3DHS</t>
  </si>
  <si>
    <t>HWDWLC1</t>
  </si>
  <si>
    <t>MXOH880H-76715-944-0N9L</t>
  </si>
  <si>
    <t>G6W791</t>
  </si>
  <si>
    <t>MONITOR  PLANO LG</t>
  </si>
  <si>
    <t>705UXEZOHO44</t>
  </si>
  <si>
    <t>DSKNFK1</t>
  </si>
  <si>
    <t>MONITOR PLANO</t>
  </si>
  <si>
    <t>OMO3403A0651102</t>
  </si>
  <si>
    <t>FWDWLC1</t>
  </si>
  <si>
    <t>8MO3403A1750684</t>
  </si>
  <si>
    <t xml:space="preserve">CPU  </t>
  </si>
  <si>
    <t>ESO59227901</t>
  </si>
  <si>
    <t>8MO3403A17651527</t>
  </si>
  <si>
    <t>ESO6265356</t>
  </si>
  <si>
    <t>ESO6265417</t>
  </si>
  <si>
    <t>IMPRESORA</t>
  </si>
  <si>
    <t>CNB9D35479</t>
  </si>
  <si>
    <t xml:space="preserve">IMPRESORA </t>
  </si>
  <si>
    <t>CNB9035486</t>
  </si>
  <si>
    <t>IMPRESORA  JET 1200</t>
  </si>
  <si>
    <t>TH4AD13030</t>
  </si>
  <si>
    <t xml:space="preserve">ESCANNER </t>
  </si>
  <si>
    <t xml:space="preserve">KODAK </t>
  </si>
  <si>
    <t>4294-2534</t>
  </si>
  <si>
    <t>TELEVISOR LG 32" PANTALLA PLANA</t>
  </si>
  <si>
    <t>DVR 8 CAMARAS</t>
  </si>
  <si>
    <t>AIRE ACONDICIONADO LG 12000 BTU MINISPLI</t>
  </si>
  <si>
    <t>IMPRESORA HP LASERJET ENTERPRISE MFP M630</t>
  </si>
  <si>
    <t>FUENTE DE PODER HP SUPPY 500W G6</t>
  </si>
  <si>
    <t xml:space="preserve">NEVERA </t>
  </si>
  <si>
    <t>MAXI HACEB</t>
  </si>
  <si>
    <t>LG GRIL COLOR BLANCO</t>
  </si>
  <si>
    <t>601TAEJ00036</t>
  </si>
  <si>
    <t>MESA CIRCULAR CAFETERIA</t>
  </si>
  <si>
    <t xml:space="preserve">SILLAS CAFETERIA </t>
  </si>
  <si>
    <t xml:space="preserve">CAJA FUERTE </t>
  </si>
  <si>
    <t>BORNNER</t>
  </si>
  <si>
    <t>8FCMC164343</t>
  </si>
  <si>
    <t>8FCMC164349</t>
  </si>
  <si>
    <t>8FCMC164897</t>
  </si>
  <si>
    <t>TELEFONO FAX</t>
  </si>
  <si>
    <t>CARTELERA FORADA PAÑO AZUL</t>
  </si>
  <si>
    <t>MEGAFONO  RX-67S-X</t>
  </si>
  <si>
    <t>ER-67S-X</t>
  </si>
  <si>
    <t xml:space="preserve">SILLAS  FIJAS COLOR MARFIL </t>
  </si>
  <si>
    <t>SILLAS FIJAS PAÑO AZUL</t>
  </si>
  <si>
    <t>Total Sede Comercial - Quibdó</t>
  </si>
  <si>
    <t>VALOR ASEGURABLE</t>
  </si>
  <si>
    <t>Modelo</t>
  </si>
  <si>
    <t>B40-70</t>
  </si>
  <si>
    <t>CB32509404</t>
  </si>
  <si>
    <t>CB32507429</t>
  </si>
  <si>
    <t>CB32507477</t>
  </si>
  <si>
    <t>PRODESK 400 GI</t>
  </si>
  <si>
    <t>C560</t>
  </si>
  <si>
    <t xml:space="preserve">STEAD </t>
  </si>
  <si>
    <t>MXL4321GNX</t>
  </si>
  <si>
    <t>6CM4321C1N</t>
  </si>
  <si>
    <t>CIAC</t>
  </si>
  <si>
    <t>MXL430165Y</t>
  </si>
  <si>
    <t>MXL4323OYV</t>
  </si>
  <si>
    <t>6CM4321655</t>
  </si>
  <si>
    <t>Tabla Anexa No.1. Tabla de demérito por uso para equipo o maquinaria.</t>
  </si>
  <si>
    <t>Responsabilidad civil por falla e interrupción,  en la prestación de servicios públicos.</t>
  </si>
  <si>
    <t>Todo Riesgo Daño Material</t>
  </si>
  <si>
    <t>Hasta $2.000.000.000 por vigencia</t>
  </si>
  <si>
    <t>Hasta $100.000.000 por vigencia</t>
  </si>
  <si>
    <t>Sublímite $100.000.000 evento / vigencia.</t>
  </si>
  <si>
    <t>OFERTA PROVEEDOR</t>
  </si>
  <si>
    <t>Transporte de valores</t>
  </si>
  <si>
    <t>10% del  valor de la pérdida mínimo $1.000.000</t>
  </si>
  <si>
    <t>Manejo Global Estatal</t>
  </si>
  <si>
    <t>Desde las 00:00 horas del 01/01/2017
Hasta las 24:00 horas del 31/12/2017</t>
  </si>
  <si>
    <t xml:space="preserve">Vemos que solamente hay tabla para maquinaria pero no para equipo electrónico. Se sugiere incluir la siguiente tabla para equipo electrónico:
EDAD          % DEMÉRTIO ANUAL  A APLICAR
0-3 AÑOS     0
&gt;3-&lt;ó=5      3
&gt;5              4, máx 70%.
</t>
  </si>
  <si>
    <t>Actos de autoridad</t>
  </si>
  <si>
    <t>Sede principal Medellín : Carrera 58 # 42-125. Teléfono: 380 44 44 
Sede administrativa Quibdó: Barrio Niño Jesús Loma de Cabí</t>
  </si>
  <si>
    <t>Tabla Anexa No.2. Tabla de demérito por uso para equipo electrónico.</t>
  </si>
  <si>
    <t>Máxima depreciación Acumulada(%)</t>
  </si>
  <si>
    <t>4% anual máximo el 70%</t>
  </si>
  <si>
    <t xml:space="preserve">3% anual </t>
  </si>
  <si>
    <t>152 cargos; 11 en Medellín y 141 en Quibdó.</t>
  </si>
  <si>
    <t>Empresa prestadora de servicios públicos domiciliarios de recolección y disposición de basuras,  acueducto y alcantarillado, lo cual involucra, la captación, potabilización y distribución de agua potable y recolección y transporte de aguas residuales.</t>
  </si>
  <si>
    <t xml:space="preserve">
La aseguradora indemnizará los perjuicios patrimoniales y extrapatrimoniales derivados de la responsabilidad civil extracontractual que le sea imputable al asegurado, como consecuencia directa de daños materiales, lesiones personales y/o muerte que se ocasionen a terceros siempre y cuando se trate de siniestros ocurridos durante la vigencia de esta póliza y causados directamente por la realización de eventos sociales, deportivos o educativos organizados por el asegurado dentro y fuera de los predios relacionados en la póliza.
</t>
  </si>
  <si>
    <t>Hasta el 50% del límite contratado</t>
  </si>
  <si>
    <t>Hasta el 30% del límite contratado Evento / 60% del límite contratado Vigencia.</t>
  </si>
  <si>
    <t>Si,</t>
  </si>
  <si>
    <t>www.allianz.co</t>
  </si>
  <si>
    <t>01/03/2012-1301-P-07_MULR100 V1</t>
  </si>
  <si>
    <t>1. Aplicar a esta póliza todos sus despachos e informar verazmente acerca de cada uno de ellos</t>
  </si>
  <si>
    <t>2. Observar los reglamentos del transportador en lo referente al modo, forma del empaque; el peso y medida; y, al cierre de los paquetes que contengan los valores</t>
  </si>
  <si>
    <t>3. Dar claras instrucciones por escrito al destinatario para que realice la apertura de los paquetes remitidos, en presencia del transportador</t>
  </si>
  <si>
    <t>4. Los despachos con "Mensajero Particular" debe ser enviados con personas mayores de edad</t>
  </si>
  <si>
    <t>5. Dejar en su poder, en los despachos de títulos valores, (cheques, letras, etc.), una relación de éstos con especificaciones del nombre del girador, beneficiario o titular según el caso, e identificación del título y su valor</t>
  </si>
  <si>
    <t>6. Dejar en el documento de transporte constancia de la cantidad, estado y condición de los valores, a su recibo.</t>
  </si>
  <si>
    <t>7. En los despachos de dinero en efectivo, joyas, metales y piedras preciosas:
5.7.1 Cuando sean transportados con mensajero particular, la suma remitida no excederá al equivalente en pesos de 700 setecientos salarios mínimos diarios legales vigentes.
7.2 Cuando el despacho exceda el equivalente en pesos de 700 salarios mínimos diarios legales vigentes, hasta 1250 salarios mínimos diarios
legales vigentes, el mensajero particular debe ir acompañado de una persona mayor de edad.
7.3 Cuando el despacho exceda del equivalente en pesos de 1.250 salarios mínimos diarios legales vigentes hasta 2.500 salarios mínimos diarios legales vigentes, el mensajero particular debe ir acompañado de una persona mayor de edad debidamente armada.
7.4 Cuando el despacho exceda del equivalente en pesos de 2.500 salarios mínimos diarios legales vigentes hasta 5.000 salarios mínimos diarios legales vigentes, será transportado en vehículos destinados exclusivamente para tal fin, en cuyo caso el mensajero debe ir acompañado como mínimo de una persona mayor de edad debidamente armada, diferente del conductor del vehículo.
5.7.5 Cuando el despacho exceda del equivalente en pesos de 5.000 salarios mínimos diarios legales vigentes será transportado en vehículo blindado especializado en el transporte de valores o en carro patrulla o en vehículo destinado expresamente para el transporte de dichos valores acompañado de vehículo escolta con personal armado.
Cuando se trate de despachos por vía área y de acuerdo con la presente condición se exija personal armado, esta obligación se limita solamente a los trayectos terrestres que los valores deban recorrer</t>
  </si>
  <si>
    <t>01/03/2012-1301-P-10-TRVA100 V1</t>
  </si>
  <si>
    <t>01/03/2012–1301-P-13-MAN100 V1</t>
  </si>
  <si>
    <t>POLIZA TODO RIESGO DAÑO MATERIAL</t>
  </si>
  <si>
    <t>POLIZA RESPONSABILIDAD CIVIL EXTRACONTRACTUAL</t>
  </si>
  <si>
    <t>POLIZA TRANSPORTE DE VALORES</t>
  </si>
  <si>
    <t>POLIZA MANEJO GLOBAL COMERCIAL</t>
  </si>
  <si>
    <r>
      <rPr>
        <b/>
        <sz val="11"/>
        <rFont val="Segoe UI Semilight"/>
        <family val="2"/>
      </rPr>
      <t>Uva Aguas Claras</t>
    </r>
    <r>
      <rPr>
        <sz val="11"/>
        <rFont val="Segoe UI Semilight"/>
        <family val="2"/>
      </rPr>
      <t xml:space="preserve">
diagonal 50ª avenida 30 – 31 Bello, Antioquia</t>
    </r>
  </si>
  <si>
    <r>
      <t xml:space="preserve">Administrativa Medellin
</t>
    </r>
    <r>
      <rPr>
        <sz val="11"/>
        <rFont val="Segoe UI Semilight"/>
        <family val="2"/>
      </rPr>
      <t>Carrera 58 No. 42-125, Piso 7,  Medellín</t>
    </r>
  </si>
  <si>
    <r>
      <rPr>
        <b/>
        <sz val="11"/>
        <rFont val="Segoe UI Semilight"/>
        <family val="2"/>
      </rPr>
      <t>Administrativa Quibdó</t>
    </r>
    <r>
      <rPr>
        <sz val="11"/>
        <rFont val="Segoe UI Semilight"/>
        <family val="2"/>
      </rPr>
      <t xml:space="preserve">
Barrio Niño Jesús Loma Cabi - Acueducto</t>
    </r>
  </si>
  <si>
    <r>
      <rPr>
        <b/>
        <sz val="11"/>
        <rFont val="Segoe UI Semilight"/>
        <family val="2"/>
      </rPr>
      <t>Bocatoma</t>
    </r>
    <r>
      <rPr>
        <sz val="11"/>
        <rFont val="Segoe UI Semilight"/>
        <family val="2"/>
      </rPr>
      <t xml:space="preserve">
Carrera 8 No,11-20 Barrio Niño Jesus Quibdó</t>
    </r>
  </si>
  <si>
    <r>
      <rPr>
        <b/>
        <sz val="11"/>
        <rFont val="Segoe UI Semilight"/>
        <family val="2"/>
      </rPr>
      <t xml:space="preserve">Planta Playita I y II </t>
    </r>
    <r>
      <rPr>
        <sz val="11"/>
        <rFont val="Segoe UI Semilight"/>
        <family val="2"/>
      </rPr>
      <t xml:space="preserve">
Carrera 9 No.10-03Barrio La Playita Sector La Normal</t>
    </r>
  </si>
  <si>
    <r>
      <rPr>
        <b/>
        <sz val="11"/>
        <rFont val="Segoe UI Semilight"/>
        <family val="2"/>
      </rPr>
      <t>Planta La Loma</t>
    </r>
    <r>
      <rPr>
        <sz val="11"/>
        <rFont val="Segoe UI Semilight"/>
        <family val="2"/>
      </rPr>
      <t xml:space="preserve">
Barrio Niño Jesús Loma de Cabí</t>
    </r>
  </si>
  <si>
    <r>
      <rPr>
        <b/>
        <sz val="11"/>
        <rFont val="Segoe UI Semilight"/>
        <family val="2"/>
      </rPr>
      <t>Local Aseo</t>
    </r>
    <r>
      <rPr>
        <sz val="11"/>
        <rFont val="Segoe UI Semilight"/>
        <family val="2"/>
      </rPr>
      <t xml:space="preserve">
Prefabricados del sur, km 3 vía  a Yuto costado occidental</t>
    </r>
  </si>
  <si>
    <r>
      <rPr>
        <b/>
        <sz val="11"/>
        <rFont val="Segoe UI Semilight"/>
        <family val="2"/>
      </rPr>
      <t>Botadero Marmolejo</t>
    </r>
    <r>
      <rPr>
        <sz val="11"/>
        <rFont val="Segoe UI Semilight"/>
        <family val="2"/>
      </rPr>
      <t xml:space="preserve">
Dirección:  Km 5 Vía a Medelín</t>
    </r>
  </si>
  <si>
    <r>
      <rPr>
        <b/>
        <sz val="11"/>
        <rFont val="Segoe UI Semilight"/>
        <family val="2"/>
      </rPr>
      <t>Estacion de Bombeo de Aguas Residuales</t>
    </r>
    <r>
      <rPr>
        <sz val="11"/>
        <rFont val="Segoe UI Semilight"/>
        <family val="2"/>
      </rPr>
      <t xml:space="preserve">
Calle 36 B No,1-29 Barrio Kenedy Sector la Bombita</t>
    </r>
  </si>
  <si>
    <r>
      <rPr>
        <b/>
        <sz val="11"/>
        <rFont val="Segoe UI Semilight"/>
        <family val="2"/>
      </rPr>
      <t>Sede Comercial</t>
    </r>
    <r>
      <rPr>
        <sz val="11"/>
        <rFont val="Segoe UI Semilight"/>
        <family val="2"/>
      </rPr>
      <t xml:space="preserve">
 Carrera 3 entre calles 29 y 30</t>
    </r>
  </si>
  <si>
    <t>No</t>
  </si>
  <si>
    <t>Allianz Seguros S.A / 100%</t>
  </si>
  <si>
    <t>CONDICIONES ECONOMICAS</t>
  </si>
  <si>
    <t>Detalle en adjunto (Resumen valores asegurados)</t>
  </si>
  <si>
    <t>PRIMA SIN IVA</t>
  </si>
  <si>
    <t>IVA 16%</t>
  </si>
  <si>
    <t>TOTAL INCLUIDO IVA</t>
  </si>
  <si>
    <t>2% aplicables al valor asegurable de cada uno de los artículos de la póliza afectados por el siniestro, mínimo 2 SMMLV</t>
  </si>
  <si>
    <t>10% de la pérdida mínimo 1 SMMLV</t>
  </si>
  <si>
    <t>Equipo electrónico: 10% del valor del siniestro mínimo 1 SMMLV
Demás bienes: 10% de la perdida mínimo 1 SMMLV</t>
  </si>
  <si>
    <t>10% de la perdida mínimo  1 SMMLV</t>
  </si>
  <si>
    <t>CLAUSULAS Y OTRAS CONDICIONES</t>
  </si>
  <si>
    <t>Si debido a un evento amparado, se afecta una parte o elemento de un bien asegurado y si se establece que la parte o el elemento no es reparable o reemplazable,  la perdida será total y la indemnización se hará por un valor de reposición o remplazo del bien asegurado. Bajo cobertura de Conjuntos, sublimite $ 100.000.000</t>
  </si>
  <si>
    <t>30 días excepto Amit que serà de 10 dìas</t>
  </si>
  <si>
    <t>Se amparan los eventos que se presenten como consecuencia de Hundimiento del terreno, deslizamiento, derrumbe, desprendimiento o   corrimiento de tierra, caída de piedras, rocas u otros movimientos de la tierra siempre y cuando sean producidos por un evento amparado en la pòliza</t>
  </si>
  <si>
    <t>Si. Queda entendido y convenido que sobre los salvamentos provenientes del pago de cualquier indemnización efectuada por la Compañía bajo la presente póliza, se concede al Asegurado la primera opción de compra, siempre y cuando iguale la mejor oferta.
La Compañía se obliga a comunicar por escrito al Asegurado en toda oportunidad a que haya lugar a la aplicación de esta cláusula, concediéndole a éste un plazo de quince (15) días hábiles para que le informe si hará uso de tal opción o no.
Si no se llega a un acuerdo entre el Asegurado y la Compañía por la compra del salvamento, la Compañía quedará en libertad de disponer de él a su entera voluntad.</t>
  </si>
  <si>
    <t>Si.  Por medio de esta cláusula, se amparan los costos y gastos adicionales en que razonablemente incurra el asegurado, cuando a consecuencia de un evento cubierto por la póliza, el edificio sufra daños estructurales, cuya reparación implique, por exigencia de la autoridad competente, la adecuación a normas sismo resistentes vigentes al momento de efectuarse la reconstrucción del inmueble afectado, hasta el  10% del valor asegurado en edificio</t>
  </si>
  <si>
    <t>Por medio de la presenta cláusula  Ampara la perdida o daño material de los bienes contenidos en tanques como consecuencia de su fuga de los mismos originada en cualquier perdida o daño de los tanques que los contienen, ocasionada a su vez por cualquiera de los eventos cubiertos por daño interno de maquinaria, hasta un sublimite de $ 50.000.000 por vigencia</t>
  </si>
  <si>
    <t>GARANTIAS</t>
  </si>
  <si>
    <t>De acuerdo a Condicionado Allianz MULR100 V1</t>
  </si>
  <si>
    <t>VERSION DEL CLAUSULADO GENERAL</t>
  </si>
  <si>
    <t>TABLA DE DEMERITO</t>
  </si>
  <si>
    <t>CLAUSULAS</t>
  </si>
  <si>
    <t xml:space="preserve">
La aseguradora indemnizará los perjuicios derivados de la responsabilidad civil extracontractual que le sea imputable al asegurado, como consecuencia directa de daños materiales, lesiones personales y/o muerte que se ocasionen a terceros siempre y cuando se trate de siniestros ocurridos durante la vigencia de esta póliza y causados directamente por la ocurrencia de eventos en depósitos, tanques y tuberías dentro y fuera de los predios relacionados en la póliza y siempre cuando los depósitos, tanques y tuberías sean de propiedad o esten bajo la responsabilidad del asegurado</t>
  </si>
  <si>
    <t>Hasta el 50% del límite contratado en exceso de las polizas de contratistas y subcontratistas</t>
  </si>
  <si>
    <t>Hasta el 20% del límite contratado Evento / 40% del límite contratado Vigencia.   Esta cobertura opera en exceso de los límites que para estos vehículos se tengan contratados en un seguro de automóviles vigente con un mínimo de $50.000.000 / $50.000.000/ $100.000.000 millones por evento</t>
  </si>
  <si>
    <t>Hasta 1% del lìmite contratado por persona, 10% del límite contratado Evento, 20% del límite contratado Vigencia</t>
  </si>
  <si>
    <t>Si hasta 50% del limite asegurado por vigencia</t>
  </si>
  <si>
    <t>Si, al 50% del lìmite contratado</t>
  </si>
  <si>
    <t>No se otorga</t>
  </si>
  <si>
    <t>No se otorga. Excluye Culpa Grave</t>
  </si>
  <si>
    <t>Se cubre la responsabilidad del asegurado por los perjuicios patrimoniales y extrapatrimoniales causados a terceros incluyendo los usuarios directos e indirectos, , derivados de daños materiales y lesiones personales originados como consecuencia de una falla o falta en la prestación del servicio. La anterior responsabilidad de acuerdo a lo exigido en la normatividad vigente para los servicios aquí amparados. Sublimite ùnico $ 100.000.000 evento/vigencia. Para efectos de esta cobertura no aplica la exclusión relacionada con el incumplimiento de obligaciones contractuales</t>
  </si>
  <si>
    <t>15% del valor de la pèrdida mìnimo $ 2.000.000</t>
  </si>
  <si>
    <t>Falta y Falla en el suministro</t>
  </si>
  <si>
    <t>15% del valor de la pèrdida mìnimo $ 5.000.000</t>
  </si>
  <si>
    <t>Se otorga solamente para vigilancia especializada de acuerdo a condicionado General Allianz</t>
  </si>
  <si>
    <t>Allianz Seguros S.A. no será responsable por los eventos descritos en la condición de exclusiones del condicionado general de la póliza y además por los siguientes casos:
En el evento en que por una fuga o rotura en las tuberías de distribución o recolección se genere un hundimiento de terreno o corrimiento de tierra, se tendrá cobertura, SIEMPRE QUE SE DEMUESTRE Y COMPRUEBE</t>
  </si>
  <si>
    <t>23/07/2015-1301-P-06-RCE100 V2</t>
  </si>
  <si>
    <t>CLAUSULAS ADICIONALES</t>
  </si>
  <si>
    <t>Prima mínima anual  sobre el 100% del valor de movilizaciones anuales</t>
  </si>
  <si>
    <t>VERSION DE CLAUSULADO GENERAL</t>
  </si>
  <si>
    <t>RESUMEN DE PRIMAS</t>
  </si>
  <si>
    <t>RAMO</t>
  </si>
  <si>
    <t>VALOR ASEGURADO</t>
  </si>
  <si>
    <t>PRIMA IVA INCLUIDO</t>
  </si>
  <si>
    <t>ASEGURADORA</t>
  </si>
  <si>
    <t>TODO RIESGO DAÑO MATERIAL</t>
  </si>
  <si>
    <t>RESPONSABILIDAD CIVIL EXTRACONTRACTUAL</t>
  </si>
  <si>
    <t>MANEJO GLOBAL COMERCIAL</t>
  </si>
  <si>
    <t>TRANSPORTE DE VALORES</t>
  </si>
  <si>
    <t>TOTAL A PAGAR</t>
  </si>
  <si>
    <t>10% del valor de la pérdida mínimo 2 SMMLV</t>
  </si>
  <si>
    <t xml:space="preserve">Toda controversia o diferencia relativa a este contrato, se resolverá por un Tribunal de Arbitramento, que se sujetará al reglamento del Centro de Arbitraje y conciliación de la Cámara de Comercio de la ciudad de domicilio del contrato, de acuerdo con las siguientes reglas:
a. El tribunal estará integrado por 3 árbitros designados por las partes de común acuerdo. En caso de que no fuere posible, los árbitros serán designados por el Centro de Arbitraje y Conciliación de la Cámara de Comercio de la ciudad de domicilio del contrato, a solicitud de cualquiera de las partes.
b. El Tribunal decidirá en derecho.
Sin embargo, cuando la cuantía de la reclamación sea inferior a 1000 SMMLV, las partes acordarán si se acogen al tribunal de arbitramento o dirimen sus diferencias ante la justicia ordinaria
</t>
  </si>
  <si>
    <t>El Asegurado se obliga a cumplir estrictamente las siguientes garantías:</t>
  </si>
  <si>
    <t>Mantener en un predio diferente a aquel en el que se encuentran ubicados los bienes asegurados, por lo menos una copia (back – up) de la totalidad de las informaciones externas contenidas en los portadores externos de datos.</t>
  </si>
  <si>
    <t>Este anexo expira en el momento en que termine el contrato principal, salvo que cualquiera de las partes lo revoque con anterioridad, en los términos legales</t>
  </si>
  <si>
    <t>Valores Asegurados</t>
  </si>
  <si>
    <t>Prima sin iva</t>
  </si>
  <si>
    <t>Iva 16%</t>
  </si>
  <si>
    <t>Prima incluido Iva</t>
  </si>
  <si>
    <t>De acuerdo a condiciones y textos Allianz del Condicionado General Vigente</t>
  </si>
  <si>
    <t>Si, Persona natural, mayor de edad vinculada mediante contrato de trabajo con el asegurado, o a través de empresas temporales, o a través de firmas especializadas o a través de cooperativas</t>
  </si>
  <si>
    <t>El automotor,incluidas las motocicletas, con excepción de los tractores.</t>
  </si>
  <si>
    <t>PRIMA INCLUIDO IVA</t>
  </si>
  <si>
    <t>PRIMA DESPUES DE IVA</t>
  </si>
  <si>
    <t>En caso de incumplimiento del Asegurado de estas garantías, el seguro otorgado bajo este anexo se dará por terminado desde el momento de la infracción</t>
  </si>
  <si>
    <t>Para los efectos de la presente póliza, la palabra "Empleado" significa la persona natural que presta sus servicios al Asegurado dentro del territorio nacional, vinculada a éste mediante contrato de trabajo</t>
  </si>
  <si>
    <t>Queda expresamente convenido que este seguro se realiza en virtud de la garantía dada por el Asegurado de que durante su vigencia se compromete a:</t>
  </si>
  <si>
    <t>6.1. Verificar los datos contenidos en la solicitud de empleo que firme el aspirante con anterioridad a su inclusión en la presente póliza.</t>
  </si>
  <si>
    <t>El incumplimiento de alguna de estas garantías dará lugar a las sanciones que establece el artículo 1061 del Código de Comercio</t>
  </si>
  <si>
    <t>El costo de cualquier clase de caución que el Asegurado tenga que prestar en los procesos de que trata el literal anterior. La Aseguradora no se obliga a otorgar dichas cauciones, Al 100%</t>
  </si>
  <si>
    <t>No se otorga, la barcaza debería estar asegurada en una póliza de Casco Barco y en esa póliza tener su respectiva RCE</t>
  </si>
  <si>
    <t>SLIP COLOCACION</t>
  </si>
  <si>
    <t>Sublímite $5.000.000 evento y $30.000.000 vigencia, excluye vehículos, dineros, joyas y piedras preciosas.</t>
  </si>
  <si>
    <t>Hasta $800.000.000 con cobro de prima adicional a prorrata y  aviso de 60 días</t>
  </si>
  <si>
    <t>Hasta $800.000.000, aviso 60 días, con fines de reparación o mantenimiento. Excluye transporte, daños durante el transporte, cargue y descargue.</t>
  </si>
  <si>
    <t>Según texto Allianz Seguros S.A. Sublimitado a $50.000.000 Evento / vigencia.</t>
  </si>
  <si>
    <r>
      <t xml:space="preserve">Actualizar periódicamente este archivo con todas las modificaciones efectuadas durante la última semana.
</t>
    </r>
    <r>
      <rPr>
        <b/>
        <sz val="11"/>
        <rFont val="Segoe UI Semilight"/>
        <family val="2"/>
      </rPr>
      <t>Se aclara que corresponde a BACKUP SEMANAL</t>
    </r>
  </si>
  <si>
    <t xml:space="preserve">
LA ASEGURADORA se obliga a pagar las indemnizaciones que por perjuicios patrimoniales y extrapatrimoniales que se causen a terceros, como consecuencia de siniestros ocurridos durante la vigencia de la póliza, derivados de la actividad asegurada. Adicionalmente a la indemnización a que haya lugar, el asegurador reconocerá y pagará al Asegurado los gastos que se generen por concepto de gastos de defensa. Esta póliza ampara la actividad desarrollada por el Asegurado dentro y fuera de los predios de su propiedad o en aquellos por los cuales sea legalmente responsable y que se encuentren en la República de Colombia
</t>
  </si>
  <si>
    <t>RC derivada de trabajos en altura por funcionarios del asegurado, sus contratistas o subcontratistas en el cumplimiento de las actividades amparadas por la póliza hasta $ 15.000.000 por vigencia</t>
  </si>
  <si>
    <t xml:space="preserve">
Responsabilidad Civil Extracontractual que se derive de o durante montajes y desmontajes, demoliciones, construcciones, ampliaciones, reparaciones, modificaciones de obras civiles y/o maquinaria cuyo valor total de cada uno de los proyectos no exceda los COP 500.000.000 dentro o fuera de los predios de AGUAS NACIONALES S.A. E.S.P El sublímite para esta cobertura es de COP 100.000.000 por evento/vigencia.
</t>
  </si>
  <si>
    <t>Cobertura asociada a la RCE derivada de construcciones, ensanches y/o montajes y ampara perjuicios a propiedades o estructuras de terceros adyacentes a las obras o al montaje, hasta un sublimite de $ 50.000.000</t>
  </si>
  <si>
    <t>RENOVACION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</si>
</sst>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 #,##0.00_);_(&quot;$&quot;\ * \(#,##0.00\);_(&quot;$&quot;\ * &quot;-&quot;??_);_(@_)"/>
    <numFmt numFmtId="43" formatCode="_(* #,##0.00_);_(* \(#,##0.00\);_(* &quot;-&quot;??_);_(@_)"/>
    <numFmt numFmtId="164" formatCode="_-* #,##0.00\ _€_-;\-* #,##0.00\ _€_-;_-* &quot;-&quot;??\ _€_-;_-@_-"/>
    <numFmt numFmtId="165" formatCode="_(&quot;$&quot;* #,##0.00_);_(&quot;$&quot;* \(#,##0.00\);_(&quot;$&quot;* &quot;-&quot;??_);_(@_)"/>
    <numFmt numFmtId="166" formatCode="_(&quot;C$&quot;* #,##0.00_);_(&quot;C$&quot;* \(#,##0.00\);_(&quot;C$&quot;* &quot;-&quot;??_);_(@_)"/>
    <numFmt numFmtId="167" formatCode="_([$€]* #,##0.00_);_([$€]* \(#,##0.00\);_([$€]* &quot;-&quot;??_);_(@_)"/>
    <numFmt numFmtId="168" formatCode="_ * #,##0.00_ ;_ * \-#,##0.00_ ;_ * &quot;-&quot;??_ ;_ @_ "/>
    <numFmt numFmtId="169" formatCode="_-* #,##0_-;\-* #,##0_-;_-* &quot;-&quot;_-;_-@_-"/>
    <numFmt numFmtId="170" formatCode="_-* #,##0.00_-;\-* #,##0.00_-;_-* &quot;-&quot;??_-;_-@_-"/>
    <numFmt numFmtId="171" formatCode="_-[$€-2]* #,##0.00_-;\-[$€-2]* #,##0.00_-;_-[$€-2]* &quot;-&quot;??_-"/>
    <numFmt numFmtId="172" formatCode="_-* #,##0\ _p_t_a_-;\-* #,##0\ _p_t_a_-;_-* &quot;-&quot;\ _p_t_a_-;_-@_-"/>
    <numFmt numFmtId="173" formatCode="_(* #,##0_);_(* \(#,##0\);_(* &quot;-&quot;??_);_(@_)"/>
    <numFmt numFmtId="174" formatCode="_(&quot;$&quot;\ * #,##0_);_(&quot;$&quot;\ * \(#,##0\);_(&quot;$&quot;\ * &quot;-&quot;??_);_(@_)"/>
    <numFmt numFmtId="175" formatCode="&quot;$&quot;#,##0_);\(&quot;$&quot;#,##0\)"/>
    <numFmt numFmtId="176" formatCode="_ &quot;$&quot;\ * #,##0.00_ ;_ &quot;$&quot;\ * \-#,##0.00_ ;_ &quot;$&quot;\ * &quot;-&quot;??_ ;_ @_ "/>
    <numFmt numFmtId="177" formatCode="_ &quot;$&quot;\ * #,##0_ ;_ &quot;$&quot;\ * \-#,##0_ ;_ &quot;$&quot;\ * &quot;-&quot;??_ ;_ @_ "/>
  </numFmts>
  <fonts count="50" x14ac:knownFonts="1">
    <font>
      <sz val="11"/>
      <color theme="1"/>
      <name val="Calibri"/>
      <family val="2"/>
      <scheme val="minor"/>
    </font>
    <font>
      <sz val="11"/>
      <color theme="1"/>
      <name val="Calibri"/>
      <family val="2"/>
      <scheme val="minor"/>
    </font>
    <font>
      <sz val="11"/>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10"/>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8"/>
      <name val="Calibri"/>
      <family val="2"/>
    </font>
    <font>
      <b/>
      <sz val="11"/>
      <color indexed="52"/>
      <name val="Calibri"/>
      <family val="2"/>
    </font>
    <font>
      <sz val="11"/>
      <color indexed="52"/>
      <name val="Calibri"/>
      <family val="2"/>
    </font>
    <font>
      <b/>
      <sz val="11"/>
      <color indexed="56"/>
      <name val="Calibri"/>
      <family val="2"/>
    </font>
    <font>
      <b/>
      <sz val="15"/>
      <color indexed="56"/>
      <name val="Calibri"/>
      <family val="2"/>
    </font>
    <font>
      <b/>
      <sz val="13"/>
      <color indexed="56"/>
      <name val="Calibri"/>
      <family val="2"/>
    </font>
    <font>
      <b/>
      <sz val="18"/>
      <color indexed="56"/>
      <name val="Cambria"/>
      <family val="2"/>
    </font>
    <font>
      <sz val="11"/>
      <name val="Arial"/>
      <family val="2"/>
    </font>
    <font>
      <sz val="11"/>
      <color indexed="60"/>
      <name val="Calibri"/>
      <family val="2"/>
    </font>
    <font>
      <sz val="10"/>
      <name val="Helv"/>
      <family val="2"/>
    </font>
    <font>
      <sz val="10"/>
      <name val="Segoe UI Semilight"/>
      <family val="2"/>
    </font>
    <font>
      <b/>
      <sz val="10"/>
      <color theme="0"/>
      <name val="Segoe UI Semilight"/>
      <family val="2"/>
    </font>
    <font>
      <b/>
      <sz val="10"/>
      <name val="Segoe UI Semilight"/>
      <family val="2"/>
    </font>
    <font>
      <sz val="10"/>
      <color theme="1"/>
      <name val="Segoe UI Semilight"/>
      <family val="2"/>
    </font>
    <font>
      <sz val="11"/>
      <name val="Segoe UI Semilight"/>
      <family val="2"/>
    </font>
    <font>
      <b/>
      <sz val="11"/>
      <color theme="1"/>
      <name val="Segoe UI Semilight"/>
      <family val="2"/>
    </font>
    <font>
      <b/>
      <sz val="10"/>
      <color indexed="9"/>
      <name val="Segoe UI Semilight"/>
      <family val="2"/>
    </font>
    <font>
      <sz val="10"/>
      <color theme="0"/>
      <name val="Segoe UI Semilight"/>
      <family val="2"/>
    </font>
    <font>
      <sz val="10"/>
      <color indexed="9"/>
      <name val="Segoe UI Semilight"/>
      <family val="2"/>
    </font>
    <font>
      <b/>
      <sz val="10"/>
      <color indexed="56"/>
      <name val="Segoe UI Semilight"/>
      <family val="2"/>
    </font>
    <font>
      <sz val="10"/>
      <color rgb="FFFF0000"/>
      <name val="Segoe UI Semilight"/>
      <family val="2"/>
    </font>
    <font>
      <b/>
      <sz val="10"/>
      <color indexed="18"/>
      <name val="Segoe UI Semilight"/>
      <family val="2"/>
    </font>
    <font>
      <b/>
      <sz val="11"/>
      <color theme="0"/>
      <name val="Segoe UI Semilight"/>
      <family val="2"/>
    </font>
    <font>
      <sz val="11"/>
      <color theme="1"/>
      <name val="Segoe UI Semilight"/>
      <family val="2"/>
    </font>
    <font>
      <b/>
      <sz val="11"/>
      <name val="Segoe UI Semilight"/>
      <family val="2"/>
    </font>
    <font>
      <sz val="11"/>
      <color indexed="8"/>
      <name val="Segoe UI Semilight"/>
      <family val="2"/>
    </font>
    <font>
      <b/>
      <sz val="12"/>
      <color theme="0"/>
      <name val="Segoe UI Semilight"/>
      <family val="2"/>
    </font>
    <font>
      <b/>
      <sz val="14"/>
      <name val="Segoe UI Semilight"/>
      <family val="2"/>
    </font>
    <font>
      <b/>
      <sz val="14"/>
      <color theme="1"/>
      <name val="Segoe UI Semilight"/>
      <family val="2"/>
    </font>
    <font>
      <b/>
      <sz val="14"/>
      <color theme="0"/>
      <name val="Segoe UI Semilight"/>
      <family val="2"/>
    </font>
    <font>
      <sz val="9"/>
      <color theme="1"/>
      <name val="Segoe UI Semilight"/>
      <family val="2"/>
    </font>
  </fonts>
  <fills count="35">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theme="0"/>
        <bgColor indexed="64"/>
      </patternFill>
    </fill>
    <fill>
      <patternFill patternType="solid">
        <fgColor rgb="FF80008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s>
  <borders count="32">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2"/>
      </top>
      <bottom style="double">
        <color indexed="6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indexed="64"/>
      </left>
      <right style="hair">
        <color indexed="64"/>
      </right>
      <top style="hair">
        <color indexed="64"/>
      </top>
      <bottom style="hair">
        <color indexed="64"/>
      </bottom>
      <diagonal/>
    </border>
    <border>
      <left style="hair">
        <color theme="0" tint="-0.499984740745262"/>
      </left>
      <right/>
      <top style="hair">
        <color theme="0" tint="-0.499984740745262"/>
      </top>
      <bottom style="hair">
        <color theme="0" tint="-0.499984740745262"/>
      </bottom>
      <diagonal/>
    </border>
  </borders>
  <cellStyleXfs count="25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9" borderId="0" applyNumberFormat="0" applyBorder="0" applyAlignment="0" applyProtection="0"/>
    <xf numFmtId="0" fontId="12" fillId="4" borderId="0" applyNumberFormat="0" applyBorder="0" applyAlignment="0" applyProtection="0"/>
    <xf numFmtId="0" fontId="6" fillId="7" borderId="0" applyNumberFormat="0" applyBorder="0" applyAlignment="0" applyProtection="0"/>
    <xf numFmtId="0" fontId="20" fillId="23" borderId="2" applyNumberFormat="0" applyAlignment="0" applyProtection="0"/>
    <xf numFmtId="0" fontId="7" fillId="24" borderId="2" applyNumberFormat="0" applyAlignment="0" applyProtection="0"/>
    <xf numFmtId="0" fontId="8" fillId="25" borderId="3" applyNumberFormat="0" applyAlignment="0" applyProtection="0"/>
    <xf numFmtId="0" fontId="9" fillId="0" borderId="4" applyNumberFormat="0" applyFill="0" applyAlignment="0" applyProtection="0"/>
    <xf numFmtId="0" fontId="8" fillId="25" borderId="3" applyNumberFormat="0" applyAlignment="0" applyProtection="0"/>
    <xf numFmtId="0" fontId="10" fillId="0" borderId="0" applyNumberFormat="0" applyFill="0" applyBorder="0" applyAlignment="0" applyProtection="0"/>
    <xf numFmtId="0" fontId="5" fillId="26"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2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11" fillId="14" borderId="2" applyNumberFormat="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NumberFormat="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6"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12" fillId="6" borderId="0" applyNumberFormat="0" applyBorder="0" applyAlignment="0" applyProtection="0"/>
    <xf numFmtId="0" fontId="11" fillId="8" borderId="2" applyNumberFormat="0" applyAlignment="0" applyProtection="0"/>
    <xf numFmtId="0" fontId="21" fillId="0" borderId="8" applyNumberFormat="0" applyFill="0" applyAlignment="0" applyProtection="0"/>
    <xf numFmtId="43" fontId="2"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4"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3" fontId="3" fillId="0" borderId="0" applyFont="0" applyFill="0" applyBorder="0" applyAlignment="0" applyProtection="0"/>
    <xf numFmtId="0" fontId="13" fillId="14" borderId="0" applyNumberFormat="0" applyBorder="0" applyAlignment="0" applyProtection="0"/>
    <xf numFmtId="0" fontId="3" fillId="0" borderId="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3" fillId="0" borderId="0"/>
    <xf numFmtId="0" fontId="1" fillId="0" borderId="0"/>
    <xf numFmtId="0" fontId="3" fillId="0" borderId="0" applyNumberFormat="0" applyFill="0" applyBorder="0" applyAlignment="0" applyProtection="0"/>
    <xf numFmtId="0" fontId="3" fillId="11" borderId="9"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3" fillId="11" borderId="9"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11" borderId="9" applyNumberFormat="0" applyFont="0" applyAlignment="0" applyProtection="0"/>
    <xf numFmtId="0" fontId="14" fillId="23" borderId="10"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3" fontId="3" fillId="0" borderId="0" applyFont="0" applyFill="0" applyBorder="0" applyAlignment="0" applyProtection="0"/>
    <xf numFmtId="0" fontId="14" fillId="24" borderId="10" applyNumberFormat="0" applyAlignment="0" applyProtection="0"/>
    <xf numFmtId="0" fontId="9" fillId="0" borderId="0" applyNumberFormat="0" applyFill="0" applyBorder="0" applyAlignment="0" applyProtection="0"/>
    <xf numFmtId="0" fontId="15" fillId="0" borderId="0" applyNumberFormat="0" applyFill="0" applyBorder="0" applyAlignment="0" applyProtection="0"/>
    <xf numFmtId="0" fontId="25" fillId="0" borderId="0" applyNumberFormat="0" applyFill="0" applyBorder="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0" borderId="12" applyNumberFormat="0" applyFill="0" applyAlignment="0" applyProtection="0"/>
    <xf numFmtId="0" fontId="10" fillId="0" borderId="13" applyNumberFormat="0" applyFill="0" applyAlignment="0" applyProtection="0"/>
    <xf numFmtId="0" fontId="19" fillId="0" borderId="14" applyNumberFormat="0" applyFill="0" applyAlignment="0" applyProtection="0"/>
    <xf numFmtId="0" fontId="9"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6" fillId="0" borderId="0"/>
    <xf numFmtId="0" fontId="3" fillId="0" borderId="0" applyNumberFormat="0" applyFill="0" applyBorder="0" applyAlignment="0" applyProtection="0"/>
    <xf numFmtId="0" fontId="28"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6" fillId="5" borderId="0" applyNumberFormat="0" applyBorder="0" applyAlignment="0" applyProtection="0"/>
    <xf numFmtId="0" fontId="20" fillId="23" borderId="2" applyNumberFormat="0" applyAlignment="0" applyProtection="0"/>
    <xf numFmtId="0" fontId="21" fillId="0" borderId="8" applyNumberFormat="0" applyFill="0" applyAlignment="0" applyProtection="0"/>
    <xf numFmtId="0" fontId="22"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11" fillId="8" borderId="2" applyNumberFormat="0" applyAlignment="0" applyProtection="0"/>
    <xf numFmtId="171" fontId="3" fillId="0" borderId="0" applyFont="0" applyFill="0" applyBorder="0" applyAlignment="0" applyProtection="0"/>
    <xf numFmtId="0" fontId="12" fillId="4" borderId="0" applyNumberFormat="0" applyBorder="0" applyAlignment="0" applyProtection="0"/>
    <xf numFmtId="43" fontId="2" fillId="0" borderId="0" applyFont="0" applyFill="0" applyBorder="0" applyAlignment="0" applyProtection="0"/>
    <xf numFmtId="172"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0" fontId="27" fillId="14"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11" borderId="9" applyNumberFormat="0" applyFont="0" applyAlignment="0" applyProtection="0"/>
    <xf numFmtId="9" fontId="2" fillId="0" borderId="0" applyFont="0" applyFill="0" applyBorder="0" applyAlignment="0" applyProtection="0"/>
    <xf numFmtId="0" fontId="14" fillId="23" borderId="10" applyNumberFormat="0" applyAlignment="0" applyProtection="0"/>
    <xf numFmtId="0" fontId="25"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2" fillId="0" borderId="7" applyNumberFormat="0" applyFill="0" applyAlignment="0" applyProtection="0"/>
    <xf numFmtId="0" fontId="19" fillId="0" borderId="23" applyNumberFormat="0" applyFill="0" applyAlignment="0" applyProtection="0"/>
    <xf numFmtId="0" fontId="2" fillId="0" borderId="0" applyNumberFormat="0" applyFill="0" applyBorder="0" applyAlignment="0" applyProtection="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167" fontId="3" fillId="0" borderId="0" applyNumberFormat="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9" fontId="3" fillId="0" borderId="0" applyFont="0" applyFill="0" applyBorder="0" applyAlignment="0" applyProtection="0"/>
    <xf numFmtId="9" fontId="3" fillId="0" borderId="0" applyFont="0" applyFill="0" applyBorder="0" applyAlignment="0" applyProtection="0"/>
    <xf numFmtId="3" fontId="3"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44" fontId="1" fillId="0" borderId="0" applyFont="0" applyFill="0" applyBorder="0" applyAlignment="0" applyProtection="0"/>
    <xf numFmtId="0" fontId="3" fillId="0" borderId="0"/>
    <xf numFmtId="0" fontId="3" fillId="0" borderId="0"/>
    <xf numFmtId="176" fontId="3" fillId="0" borderId="0" applyFont="0" applyFill="0" applyBorder="0" applyAlignment="0" applyProtection="0"/>
    <xf numFmtId="0" fontId="3" fillId="0" borderId="0"/>
  </cellStyleXfs>
  <cellXfs count="251">
    <xf numFmtId="0" fontId="0" fillId="0" borderId="0" xfId="0"/>
    <xf numFmtId="0" fontId="32" fillId="28" borderId="0" xfId="0" applyFont="1" applyFill="1"/>
    <xf numFmtId="173" fontId="30" fillId="29" borderId="28" xfId="149" applyNumberFormat="1" applyFont="1" applyFill="1" applyBorder="1" applyAlignment="1">
      <alignment horizontal="center" vertical="center" wrapText="1"/>
    </xf>
    <xf numFmtId="0" fontId="29" fillId="28" borderId="24" xfId="1" applyFont="1" applyFill="1" applyBorder="1"/>
    <xf numFmtId="0" fontId="29" fillId="28" borderId="24" xfId="1" applyFont="1" applyFill="1" applyBorder="1" applyAlignment="1">
      <alignment horizontal="center"/>
    </xf>
    <xf numFmtId="0" fontId="29" fillId="28" borderId="24" xfId="243" applyFont="1" applyFill="1" applyBorder="1" applyAlignment="1">
      <alignment horizontal="justify" vertical="top" wrapText="1"/>
    </xf>
    <xf numFmtId="3" fontId="29" fillId="28" borderId="24" xfId="243" applyNumberFormat="1" applyFont="1" applyFill="1" applyBorder="1" applyAlignment="1">
      <alignment vertical="top"/>
    </xf>
    <xf numFmtId="9" fontId="29" fillId="28" borderId="24" xfId="74" applyNumberFormat="1" applyFont="1" applyFill="1" applyBorder="1" applyAlignment="1">
      <alignment horizontal="center" vertical="top"/>
    </xf>
    <xf numFmtId="4" fontId="29" fillId="28" borderId="24" xfId="74" applyNumberFormat="1" applyFont="1" applyFill="1" applyBorder="1" applyAlignment="1">
      <alignment horizontal="center" vertical="top"/>
    </xf>
    <xf numFmtId="0" fontId="31" fillId="28" borderId="24" xfId="243" applyFont="1" applyFill="1" applyBorder="1" applyAlignment="1">
      <alignment vertical="top"/>
    </xf>
    <xf numFmtId="3" fontId="31" fillId="28" borderId="26" xfId="74" applyNumberFormat="1" applyFont="1" applyFill="1" applyBorder="1" applyAlignment="1">
      <alignment vertical="top"/>
    </xf>
    <xf numFmtId="0" fontId="31" fillId="28" borderId="18" xfId="243" applyFont="1" applyFill="1" applyBorder="1" applyAlignment="1">
      <alignment vertical="top"/>
    </xf>
    <xf numFmtId="3" fontId="31" fillId="28" borderId="25" xfId="74" applyNumberFormat="1" applyFont="1" applyFill="1" applyBorder="1" applyAlignment="1">
      <alignment vertical="top"/>
    </xf>
    <xf numFmtId="9" fontId="29" fillId="28" borderId="25" xfId="74" applyNumberFormat="1" applyFont="1" applyFill="1" applyBorder="1" applyAlignment="1">
      <alignment horizontal="center" vertical="top"/>
    </xf>
    <xf numFmtId="4" fontId="29" fillId="28" borderId="25" xfId="74" applyNumberFormat="1" applyFont="1" applyFill="1" applyBorder="1" applyAlignment="1">
      <alignment horizontal="center" vertical="top"/>
    </xf>
    <xf numFmtId="0" fontId="29" fillId="28" borderId="15" xfId="244" applyFont="1" applyFill="1" applyBorder="1" applyAlignment="1">
      <alignment vertical="top" wrapText="1"/>
    </xf>
    <xf numFmtId="173" fontId="29" fillId="28" borderId="24" xfId="149" applyNumberFormat="1" applyFont="1" applyFill="1" applyBorder="1" applyAlignment="1">
      <alignment vertical="top"/>
    </xf>
    <xf numFmtId="9" fontId="29" fillId="28" borderId="24" xfId="159" applyFont="1" applyFill="1" applyBorder="1" applyAlignment="1">
      <alignment horizontal="center" vertical="top"/>
    </xf>
    <xf numFmtId="4" fontId="29" fillId="28" borderId="24" xfId="80" applyNumberFormat="1" applyFont="1" applyFill="1" applyBorder="1" applyAlignment="1">
      <alignment horizontal="center" vertical="top"/>
    </xf>
    <xf numFmtId="0" fontId="29" fillId="28" borderId="24" xfId="243" applyFont="1" applyFill="1" applyBorder="1" applyAlignment="1">
      <alignment vertical="top"/>
    </xf>
    <xf numFmtId="0" fontId="29" fillId="28" borderId="25" xfId="243" applyFont="1" applyFill="1" applyBorder="1" applyAlignment="1">
      <alignment vertical="top"/>
    </xf>
    <xf numFmtId="3" fontId="29" fillId="28" borderId="25" xfId="74" applyNumberFormat="1" applyFont="1" applyFill="1" applyBorder="1" applyAlignment="1">
      <alignment vertical="top"/>
    </xf>
    <xf numFmtId="0" fontId="29" fillId="28" borderId="24" xfId="244" applyFont="1" applyFill="1" applyBorder="1" applyAlignment="1">
      <alignment horizontal="justify" vertical="top" wrapText="1"/>
    </xf>
    <xf numFmtId="3" fontId="29" fillId="28" borderId="24" xfId="244" applyNumberFormat="1" applyFont="1" applyFill="1" applyBorder="1" applyAlignment="1">
      <alignment vertical="top"/>
    </xf>
    <xf numFmtId="9" fontId="29" fillId="28" borderId="24" xfId="80" applyNumberFormat="1" applyFont="1" applyFill="1" applyBorder="1" applyAlignment="1">
      <alignment horizontal="center" vertical="top"/>
    </xf>
    <xf numFmtId="0" fontId="37" fillId="28" borderId="0" xfId="1" applyFont="1" applyFill="1" applyBorder="1" applyAlignment="1">
      <alignment vertical="center"/>
    </xf>
    <xf numFmtId="3" fontId="38" fillId="28" borderId="0" xfId="74" applyNumberFormat="1" applyFont="1" applyFill="1" applyBorder="1" applyAlignment="1">
      <alignment vertical="center"/>
    </xf>
    <xf numFmtId="0" fontId="0" fillId="28" borderId="0" xfId="0" applyFill="1"/>
    <xf numFmtId="173" fontId="35" fillId="28" borderId="15" xfId="149" applyNumberFormat="1" applyFont="1" applyFill="1" applyBorder="1" applyAlignment="1">
      <alignment horizontal="left" vertical="center" wrapText="1"/>
    </xf>
    <xf numFmtId="173" fontId="35" fillId="28" borderId="27" xfId="149" applyNumberFormat="1" applyFont="1" applyFill="1" applyBorder="1" applyAlignment="1">
      <alignment horizontal="center" vertical="center" wrapText="1"/>
    </xf>
    <xf numFmtId="173" fontId="30" fillId="28" borderId="24" xfId="149" applyNumberFormat="1" applyFont="1" applyFill="1" applyBorder="1" applyAlignment="1">
      <alignment horizontal="center" vertical="center" wrapText="1"/>
    </xf>
    <xf numFmtId="173" fontId="30" fillId="29" borderId="16" xfId="149" applyNumberFormat="1" applyFont="1" applyFill="1" applyBorder="1" applyAlignment="1">
      <alignment vertical="center" wrapText="1"/>
    </xf>
    <xf numFmtId="0" fontId="36" fillId="29" borderId="17" xfId="243" applyFont="1" applyFill="1" applyBorder="1" applyAlignment="1">
      <alignment vertical="center"/>
    </xf>
    <xf numFmtId="0" fontId="36" fillId="29" borderId="19" xfId="243" applyFont="1" applyFill="1" applyBorder="1" applyAlignment="1">
      <alignment vertical="center"/>
    </xf>
    <xf numFmtId="9" fontId="29" fillId="28" borderId="24" xfId="129" applyFont="1" applyFill="1" applyBorder="1" applyAlignment="1">
      <alignment horizontal="center" vertical="top"/>
    </xf>
    <xf numFmtId="4" fontId="29" fillId="28" borderId="24" xfId="129" applyNumberFormat="1" applyFont="1" applyFill="1" applyBorder="1" applyAlignment="1">
      <alignment horizontal="center" vertical="top"/>
    </xf>
    <xf numFmtId="173" fontId="29" fillId="28" borderId="24" xfId="169" applyNumberFormat="1" applyFont="1" applyFill="1" applyBorder="1" applyAlignment="1">
      <alignment vertical="top"/>
    </xf>
    <xf numFmtId="9" fontId="29" fillId="28" borderId="25" xfId="129" applyFont="1" applyFill="1" applyBorder="1" applyAlignment="1">
      <alignment horizontal="center" vertical="top"/>
    </xf>
    <xf numFmtId="4" fontId="29" fillId="28" borderId="25" xfId="129" applyNumberFormat="1" applyFont="1" applyFill="1" applyBorder="1" applyAlignment="1">
      <alignment horizontal="center" vertical="top"/>
    </xf>
    <xf numFmtId="0" fontId="29" fillId="28" borderId="0" xfId="243" applyFont="1" applyFill="1" applyAlignment="1">
      <alignment vertical="top"/>
    </xf>
    <xf numFmtId="173" fontId="29" fillId="28" borderId="0" xfId="74" applyNumberFormat="1" applyFont="1" applyFill="1" applyAlignment="1">
      <alignment vertical="top"/>
    </xf>
    <xf numFmtId="0" fontId="39" fillId="28" borderId="24" xfId="243" applyFont="1" applyFill="1" applyBorder="1" applyAlignment="1">
      <alignment vertical="top"/>
    </xf>
    <xf numFmtId="173" fontId="39" fillId="28" borderId="24" xfId="149" applyNumberFormat="1" applyFont="1" applyFill="1" applyBorder="1" applyAlignment="1">
      <alignment vertical="top"/>
    </xf>
    <xf numFmtId="173" fontId="30" fillId="29" borderId="17" xfId="242" applyNumberFormat="1" applyFont="1" applyFill="1" applyBorder="1" applyAlignment="1">
      <alignment vertical="center"/>
    </xf>
    <xf numFmtId="0" fontId="29" fillId="28" borderId="26" xfId="243" applyFont="1" applyFill="1" applyBorder="1" applyAlignment="1">
      <alignment vertical="top"/>
    </xf>
    <xf numFmtId="173" fontId="29" fillId="28" borderId="26" xfId="149" applyNumberFormat="1" applyFont="1" applyFill="1" applyBorder="1" applyAlignment="1">
      <alignment vertical="top"/>
    </xf>
    <xf numFmtId="0" fontId="29" fillId="28" borderId="26" xfId="1" applyFont="1" applyFill="1" applyBorder="1"/>
    <xf numFmtId="0" fontId="29" fillId="28" borderId="26" xfId="1" applyFont="1" applyFill="1" applyBorder="1" applyAlignment="1">
      <alignment horizontal="center"/>
    </xf>
    <xf numFmtId="0" fontId="31" fillId="0" borderId="25" xfId="244" applyFont="1" applyBorder="1" applyAlignment="1">
      <alignment vertical="top"/>
    </xf>
    <xf numFmtId="3" fontId="31" fillId="0" borderId="28" xfId="80" applyNumberFormat="1" applyFont="1" applyBorder="1" applyAlignment="1">
      <alignment vertical="top"/>
    </xf>
    <xf numFmtId="9" fontId="29" fillId="0" borderId="25" xfId="80" applyNumberFormat="1" applyFont="1" applyBorder="1" applyAlignment="1">
      <alignment horizontal="center" vertical="top"/>
    </xf>
    <xf numFmtId="4" fontId="29" fillId="0" borderId="25" xfId="80" applyNumberFormat="1" applyFont="1" applyBorder="1" applyAlignment="1">
      <alignment horizontal="center" vertical="top"/>
    </xf>
    <xf numFmtId="173" fontId="30" fillId="28" borderId="15" xfId="149" applyNumberFormat="1" applyFont="1" applyFill="1" applyBorder="1" applyAlignment="1">
      <alignment horizontal="center" vertical="center" wrapText="1"/>
    </xf>
    <xf numFmtId="0" fontId="29" fillId="28" borderId="15" xfId="1" applyFont="1" applyFill="1" applyBorder="1"/>
    <xf numFmtId="2" fontId="29" fillId="28" borderId="15" xfId="74" applyNumberFormat="1" applyFont="1" applyFill="1" applyBorder="1" applyAlignment="1">
      <alignment horizontal="center" vertical="top"/>
    </xf>
    <xf numFmtId="3" fontId="29" fillId="28" borderId="15" xfId="80" applyNumberFormat="1" applyFont="1" applyFill="1" applyBorder="1" applyAlignment="1">
      <alignment vertical="top"/>
    </xf>
    <xf numFmtId="3" fontId="29" fillId="28" borderId="15" xfId="74" applyNumberFormat="1" applyFont="1" applyFill="1" applyBorder="1" applyAlignment="1">
      <alignment vertical="top"/>
    </xf>
    <xf numFmtId="3" fontId="29" fillId="28" borderId="15" xfId="74" applyNumberFormat="1" applyFont="1" applyFill="1" applyBorder="1" applyAlignment="1">
      <alignment horizontal="center"/>
    </xf>
    <xf numFmtId="2" fontId="29" fillId="28" borderId="18" xfId="74" applyNumberFormat="1" applyFont="1" applyFill="1" applyBorder="1" applyAlignment="1">
      <alignment horizontal="center" vertical="top"/>
    </xf>
    <xf numFmtId="3" fontId="31" fillId="28" borderId="20" xfId="74" applyNumberFormat="1" applyFont="1" applyFill="1" applyBorder="1" applyAlignment="1">
      <alignment vertical="top"/>
    </xf>
    <xf numFmtId="3" fontId="31" fillId="28" borderId="18" xfId="74" applyNumberFormat="1" applyFont="1" applyFill="1" applyBorder="1" applyAlignment="1">
      <alignment vertical="top"/>
    </xf>
    <xf numFmtId="3" fontId="31" fillId="28" borderId="15" xfId="74" applyNumberFormat="1" applyFont="1" applyFill="1" applyBorder="1" applyAlignment="1">
      <alignment vertical="top"/>
    </xf>
    <xf numFmtId="3" fontId="29" fillId="28" borderId="18" xfId="74" applyNumberFormat="1" applyFont="1" applyFill="1" applyBorder="1" applyAlignment="1">
      <alignment vertical="top"/>
    </xf>
    <xf numFmtId="3" fontId="31" fillId="28" borderId="16" xfId="80" applyNumberFormat="1" applyFont="1" applyFill="1" applyBorder="1" applyAlignment="1">
      <alignment vertical="top"/>
    </xf>
    <xf numFmtId="173" fontId="30" fillId="28" borderId="26" xfId="149" applyNumberFormat="1" applyFont="1" applyFill="1" applyBorder="1" applyAlignment="1">
      <alignment horizontal="center" vertical="center" wrapText="1"/>
    </xf>
    <xf numFmtId="0" fontId="0" fillId="28" borderId="24" xfId="0" applyFill="1" applyBorder="1"/>
    <xf numFmtId="0" fontId="0" fillId="28" borderId="25" xfId="0" applyFill="1" applyBorder="1"/>
    <xf numFmtId="0" fontId="40" fillId="0" borderId="0" xfId="245" applyFont="1" applyFill="1" applyBorder="1" applyAlignment="1">
      <alignment horizontal="justify"/>
    </xf>
    <xf numFmtId="0" fontId="40" fillId="28" borderId="0" xfId="245" applyFont="1" applyFill="1" applyBorder="1" applyAlignment="1">
      <alignment horizontal="justify"/>
    </xf>
    <xf numFmtId="0" fontId="42" fillId="28" borderId="29" xfId="0" applyFont="1" applyFill="1" applyBorder="1" applyAlignment="1">
      <alignment horizontal="justify" vertical="center" wrapText="1"/>
    </xf>
    <xf numFmtId="0" fontId="33" fillId="28" borderId="29" xfId="0" applyFont="1" applyFill="1" applyBorder="1" applyAlignment="1">
      <alignment horizontal="justify" vertical="center" wrapText="1"/>
    </xf>
    <xf numFmtId="0" fontId="34" fillId="28" borderId="29" xfId="0" applyFont="1" applyFill="1" applyBorder="1" applyAlignment="1">
      <alignment horizontal="justify" vertical="center" wrapText="1"/>
    </xf>
    <xf numFmtId="0" fontId="42" fillId="28" borderId="0" xfId="0" applyFont="1" applyFill="1" applyAlignment="1">
      <alignment horizontal="justify" vertical="center" wrapText="1"/>
    </xf>
    <xf numFmtId="0" fontId="45" fillId="33" borderId="29" xfId="170" applyFont="1" applyFill="1" applyBorder="1" applyAlignment="1">
      <alignment horizontal="center" vertical="center" wrapText="1"/>
    </xf>
    <xf numFmtId="0" fontId="41" fillId="28" borderId="0" xfId="238" applyFont="1" applyFill="1" applyBorder="1" applyAlignment="1">
      <alignment horizontal="justify" vertical="center" wrapText="1"/>
    </xf>
    <xf numFmtId="0" fontId="33" fillId="28" borderId="0" xfId="238" applyFont="1" applyFill="1" applyBorder="1" applyAlignment="1">
      <alignment horizontal="justify" vertical="center" wrapText="1"/>
    </xf>
    <xf numFmtId="0" fontId="42" fillId="28" borderId="0" xfId="0" applyFont="1" applyFill="1" applyAlignment="1">
      <alignment horizontal="center" vertical="center" wrapText="1"/>
    </xf>
    <xf numFmtId="0" fontId="41" fillId="28" borderId="0" xfId="238" applyFont="1" applyFill="1" applyBorder="1" applyAlignment="1">
      <alignment horizontal="center" vertical="center" wrapText="1"/>
    </xf>
    <xf numFmtId="0" fontId="33" fillId="28" borderId="0" xfId="238" applyFont="1" applyFill="1" applyBorder="1" applyAlignment="1">
      <alignment horizontal="center" vertical="center" wrapText="1"/>
    </xf>
    <xf numFmtId="0" fontId="43" fillId="28" borderId="29" xfId="61" applyFont="1" applyFill="1" applyBorder="1" applyAlignment="1">
      <alignment horizontal="justify" vertical="center" wrapText="1"/>
    </xf>
    <xf numFmtId="0" fontId="42" fillId="28" borderId="0" xfId="0" applyFont="1" applyFill="1" applyBorder="1" applyAlignment="1">
      <alignment horizontal="justify" vertical="center" wrapText="1"/>
    </xf>
    <xf numFmtId="0" fontId="43" fillId="28" borderId="29" xfId="95" applyFont="1" applyFill="1" applyBorder="1" applyAlignment="1">
      <alignment horizontal="justify" vertical="center" wrapText="1"/>
    </xf>
    <xf numFmtId="0" fontId="33" fillId="28" borderId="29" xfId="61" applyFont="1" applyFill="1" applyBorder="1" applyAlignment="1">
      <alignment horizontal="justify" vertical="center" wrapText="1"/>
    </xf>
    <xf numFmtId="0" fontId="43" fillId="28" borderId="29" xfId="1" applyFont="1" applyFill="1" applyBorder="1" applyAlignment="1">
      <alignment horizontal="justify" vertical="center" wrapText="1"/>
    </xf>
    <xf numFmtId="0" fontId="33" fillId="28" borderId="29" xfId="1" applyFont="1" applyFill="1" applyBorder="1" applyAlignment="1">
      <alignment horizontal="justify" vertical="center" wrapText="1"/>
    </xf>
    <xf numFmtId="0" fontId="41" fillId="28" borderId="29" xfId="61" applyFont="1" applyFill="1" applyBorder="1" applyAlignment="1">
      <alignment horizontal="justify" vertical="center" wrapText="1"/>
    </xf>
    <xf numFmtId="0" fontId="42" fillId="28" borderId="0" xfId="0" applyFont="1" applyFill="1"/>
    <xf numFmtId="0" fontId="33" fillId="0" borderId="29" xfId="61" applyFont="1" applyFill="1" applyBorder="1" applyAlignment="1">
      <alignment horizontal="justify" vertical="center" wrapText="1"/>
    </xf>
    <xf numFmtId="0" fontId="42" fillId="28" borderId="0" xfId="0" applyFont="1" applyFill="1" applyAlignment="1"/>
    <xf numFmtId="0" fontId="43" fillId="0" borderId="29" xfId="61" applyFont="1" applyFill="1" applyBorder="1" applyAlignment="1">
      <alignment horizontal="justify" vertical="center" wrapText="1"/>
    </xf>
    <xf numFmtId="0" fontId="33" fillId="0" borderId="29" xfId="1" applyFont="1" applyFill="1" applyBorder="1" applyAlignment="1">
      <alignment horizontal="justify" vertical="center" wrapText="1"/>
    </xf>
    <xf numFmtId="0" fontId="33" fillId="0" borderId="29" xfId="0" applyFont="1" applyFill="1" applyBorder="1" applyAlignment="1">
      <alignment horizontal="justify" vertical="center" wrapText="1"/>
    </xf>
    <xf numFmtId="0" fontId="43" fillId="0" borderId="29" xfId="95" applyFont="1" applyFill="1" applyBorder="1" applyAlignment="1">
      <alignment horizontal="justify" vertical="center" wrapText="1"/>
    </xf>
    <xf numFmtId="0" fontId="43" fillId="0" borderId="29" xfId="1" applyFont="1" applyFill="1" applyBorder="1" applyAlignment="1">
      <alignment horizontal="justify" vertical="center" wrapText="1"/>
    </xf>
    <xf numFmtId="0" fontId="33" fillId="0" borderId="29" xfId="238" applyFont="1" applyFill="1" applyBorder="1" applyAlignment="1">
      <alignment horizontal="justify" vertical="center" wrapText="1"/>
    </xf>
    <xf numFmtId="0" fontId="43" fillId="0" borderId="29" xfId="0" applyFont="1" applyFill="1" applyBorder="1" applyAlignment="1">
      <alignment horizontal="justify" vertical="center" wrapText="1"/>
    </xf>
    <xf numFmtId="9" fontId="33" fillId="0" borderId="29" xfId="61" applyNumberFormat="1" applyFont="1" applyFill="1" applyBorder="1" applyAlignment="1">
      <alignment horizontal="justify" vertical="center" wrapText="1"/>
    </xf>
    <xf numFmtId="173" fontId="42" fillId="28" borderId="0" xfId="242" applyNumberFormat="1" applyFont="1" applyFill="1"/>
    <xf numFmtId="0" fontId="48" fillId="33" borderId="29" xfId="0" applyFont="1" applyFill="1" applyBorder="1" applyAlignment="1">
      <alignment horizontal="center" vertical="center" wrapText="1"/>
    </xf>
    <xf numFmtId="49" fontId="33" fillId="30" borderId="29" xfId="246" applyNumberFormat="1" applyFont="1" applyFill="1" applyBorder="1" applyAlignment="1">
      <alignment vertical="center" wrapText="1"/>
    </xf>
    <xf numFmtId="173" fontId="33" fillId="0" borderId="29" xfId="242" applyNumberFormat="1" applyFont="1" applyFill="1" applyBorder="1" applyAlignment="1">
      <alignment horizontal="center" vertical="center"/>
    </xf>
    <xf numFmtId="173" fontId="43" fillId="30" borderId="29" xfId="242" applyNumberFormat="1" applyFont="1" applyFill="1" applyBorder="1" applyAlignment="1">
      <alignment horizontal="center" vertical="center"/>
    </xf>
    <xf numFmtId="49" fontId="43" fillId="30" borderId="29" xfId="246" applyNumberFormat="1" applyFont="1" applyFill="1" applyBorder="1" applyAlignment="1">
      <alignment vertical="center" wrapText="1"/>
    </xf>
    <xf numFmtId="0" fontId="34" fillId="31" borderId="29" xfId="0" applyFont="1" applyFill="1" applyBorder="1" applyAlignment="1">
      <alignment horizontal="right" vertical="center"/>
    </xf>
    <xf numFmtId="173" fontId="34" fillId="31" borderId="29" xfId="242" applyNumberFormat="1" applyFont="1" applyFill="1" applyBorder="1" applyAlignment="1">
      <alignment horizontal="center" vertical="center"/>
    </xf>
    <xf numFmtId="173" fontId="41" fillId="32" borderId="29" xfId="242" applyNumberFormat="1" applyFont="1" applyFill="1" applyBorder="1" applyAlignment="1">
      <alignment horizontal="center" vertical="center"/>
    </xf>
    <xf numFmtId="0" fontId="41" fillId="33" borderId="30" xfId="247" applyFont="1" applyFill="1" applyBorder="1" applyAlignment="1" applyProtection="1">
      <alignment horizontal="center" vertical="center" wrapText="1"/>
      <protection locked="0"/>
    </xf>
    <xf numFmtId="3" fontId="41" fillId="33" borderId="30" xfId="247" applyNumberFormat="1" applyFont="1" applyFill="1" applyBorder="1" applyAlignment="1" applyProtection="1">
      <alignment horizontal="center" vertical="center" wrapText="1"/>
      <protection locked="0"/>
    </xf>
    <xf numFmtId="0" fontId="43" fillId="30" borderId="30" xfId="247" applyFont="1" applyFill="1" applyBorder="1" applyAlignment="1" applyProtection="1">
      <alignment vertical="top" wrapText="1"/>
      <protection locked="0"/>
    </xf>
    <xf numFmtId="0" fontId="42" fillId="0" borderId="30" xfId="92" applyFont="1" applyFill="1" applyBorder="1"/>
    <xf numFmtId="0" fontId="33" fillId="0" borderId="30" xfId="101" applyFont="1" applyFill="1" applyBorder="1" applyAlignment="1">
      <alignment horizontal="left" vertical="top" wrapText="1"/>
    </xf>
    <xf numFmtId="173" fontId="42" fillId="0" borderId="30" xfId="242" applyNumberFormat="1" applyFont="1" applyBorder="1"/>
    <xf numFmtId="173" fontId="43" fillId="30" borderId="30" xfId="242" applyNumberFormat="1" applyFont="1" applyFill="1" applyBorder="1" applyAlignment="1" applyProtection="1">
      <alignment vertical="top" wrapText="1"/>
    </xf>
    <xf numFmtId="173" fontId="43" fillId="30" borderId="30" xfId="242" applyNumberFormat="1" applyFont="1" applyFill="1" applyBorder="1" applyAlignment="1" applyProtection="1">
      <alignment vertical="top" wrapText="1"/>
      <protection locked="0"/>
    </xf>
    <xf numFmtId="0" fontId="33" fillId="28" borderId="30" xfId="247" applyFont="1" applyFill="1" applyBorder="1" applyAlignment="1" applyProtection="1">
      <alignment vertical="top" wrapText="1"/>
      <protection locked="0"/>
    </xf>
    <xf numFmtId="0" fontId="43" fillId="28" borderId="30" xfId="247" applyFont="1" applyFill="1" applyBorder="1" applyAlignment="1" applyProtection="1">
      <alignment vertical="top" wrapText="1"/>
      <protection locked="0"/>
    </xf>
    <xf numFmtId="173" fontId="33" fillId="28" borderId="30" xfId="242" applyNumberFormat="1" applyFont="1" applyFill="1" applyBorder="1" applyAlignment="1" applyProtection="1">
      <alignment vertical="top" wrapText="1"/>
      <protection locked="0"/>
    </xf>
    <xf numFmtId="0" fontId="41" fillId="33" borderId="30" xfId="247" applyFont="1" applyFill="1" applyBorder="1" applyAlignment="1" applyProtection="1">
      <alignment vertical="top"/>
      <protection locked="0"/>
    </xf>
    <xf numFmtId="0" fontId="41" fillId="33" borderId="30" xfId="247" applyFont="1" applyFill="1" applyBorder="1" applyAlignment="1" applyProtection="1">
      <alignment horizontal="right" vertical="top"/>
      <protection locked="0"/>
    </xf>
    <xf numFmtId="173" fontId="41" fillId="33" borderId="30" xfId="242" applyNumberFormat="1" applyFont="1" applyFill="1" applyBorder="1" applyAlignment="1" applyProtection="1">
      <alignment vertical="top" wrapText="1"/>
    </xf>
    <xf numFmtId="0" fontId="32" fillId="28" borderId="0" xfId="0" applyFont="1" applyFill="1" applyAlignment="1">
      <alignment wrapText="1"/>
    </xf>
    <xf numFmtId="0" fontId="41" fillId="33" borderId="29" xfId="247" applyFont="1" applyFill="1" applyBorder="1" applyAlignment="1" applyProtection="1">
      <alignment horizontal="center" vertical="center" wrapText="1"/>
      <protection locked="0"/>
    </xf>
    <xf numFmtId="3" fontId="41" fillId="33" borderId="29" xfId="247" applyNumberFormat="1" applyFont="1" applyFill="1" applyBorder="1" applyAlignment="1" applyProtection="1">
      <alignment horizontal="center" vertical="center" wrapText="1"/>
      <protection locked="0"/>
    </xf>
    <xf numFmtId="0" fontId="31" fillId="30" borderId="29" xfId="247" applyFont="1" applyFill="1" applyBorder="1" applyAlignment="1" applyProtection="1">
      <alignment vertical="top" wrapText="1"/>
      <protection locked="0"/>
    </xf>
    <xf numFmtId="173" fontId="31" fillId="30" borderId="29" xfId="242" applyNumberFormat="1" applyFont="1" applyFill="1" applyBorder="1" applyAlignment="1" applyProtection="1">
      <alignment vertical="top" wrapText="1"/>
      <protection locked="0"/>
    </xf>
    <xf numFmtId="0" fontId="49" fillId="0" borderId="29" xfId="92" applyFont="1" applyFill="1" applyBorder="1" applyAlignment="1">
      <alignment wrapText="1"/>
    </xf>
    <xf numFmtId="0" fontId="29" fillId="0" borderId="29" xfId="101" applyFont="1" applyFill="1" applyBorder="1" applyAlignment="1">
      <alignment horizontal="left" vertical="top" wrapText="1"/>
    </xf>
    <xf numFmtId="173" fontId="49" fillId="0" borderId="29" xfId="242" applyNumberFormat="1" applyFont="1" applyFill="1" applyBorder="1" applyAlignment="1">
      <alignment wrapText="1"/>
    </xf>
    <xf numFmtId="0" fontId="49" fillId="0" borderId="29" xfId="92" applyFont="1" applyFill="1" applyBorder="1"/>
    <xf numFmtId="173" fontId="49" fillId="0" borderId="29" xfId="242" applyNumberFormat="1" applyFont="1" applyFill="1" applyBorder="1"/>
    <xf numFmtId="0" fontId="41" fillId="33" borderId="29" xfId="247" applyFont="1" applyFill="1" applyBorder="1" applyAlignment="1" applyProtection="1">
      <alignment vertical="top"/>
      <protection locked="0"/>
    </xf>
    <xf numFmtId="0" fontId="41" fillId="33" borderId="29" xfId="247" applyFont="1" applyFill="1" applyBorder="1" applyAlignment="1" applyProtection="1">
      <alignment horizontal="right" vertical="top"/>
      <protection locked="0"/>
    </xf>
    <xf numFmtId="173" fontId="41" fillId="33" borderId="29" xfId="242" applyNumberFormat="1" applyFont="1" applyFill="1" applyBorder="1" applyAlignment="1" applyProtection="1">
      <alignment vertical="top" wrapText="1"/>
      <protection locked="0"/>
    </xf>
    <xf numFmtId="0" fontId="42" fillId="28" borderId="0" xfId="0" applyFont="1" applyFill="1" applyAlignment="1">
      <alignment wrapText="1"/>
    </xf>
    <xf numFmtId="0" fontId="43" fillId="30" borderId="29" xfId="247" applyFont="1" applyFill="1" applyBorder="1" applyAlignment="1" applyProtection="1">
      <alignment vertical="top" wrapText="1"/>
      <protection locked="0"/>
    </xf>
    <xf numFmtId="0" fontId="33" fillId="0" borderId="29" xfId="101" applyFont="1" applyFill="1" applyBorder="1" applyAlignment="1">
      <alignment horizontal="left" vertical="top"/>
    </xf>
    <xf numFmtId="3" fontId="33" fillId="0" borderId="29" xfId="247" applyNumberFormat="1" applyFont="1" applyFill="1" applyBorder="1" applyAlignment="1" applyProtection="1">
      <alignment horizontal="left" vertical="top"/>
      <protection locked="0"/>
    </xf>
    <xf numFmtId="173" fontId="33" fillId="0" borderId="29" xfId="242" applyNumberFormat="1" applyFont="1" applyFill="1" applyBorder="1" applyAlignment="1" applyProtection="1">
      <alignment horizontal="right" vertical="top"/>
      <protection locked="0"/>
    </xf>
    <xf numFmtId="173" fontId="43" fillId="30" borderId="29" xfId="242" applyNumberFormat="1" applyFont="1" applyFill="1" applyBorder="1" applyAlignment="1" applyProtection="1">
      <alignment vertical="top" wrapText="1"/>
    </xf>
    <xf numFmtId="173" fontId="43" fillId="30" borderId="29" xfId="242" applyNumberFormat="1" applyFont="1" applyFill="1" applyBorder="1" applyAlignment="1" applyProtection="1">
      <alignment vertical="top" wrapText="1"/>
      <protection locked="0"/>
    </xf>
    <xf numFmtId="173" fontId="33" fillId="0" borderId="29" xfId="242" applyNumberFormat="1" applyFont="1" applyFill="1" applyBorder="1" applyAlignment="1">
      <alignment horizontal="right" vertical="top"/>
    </xf>
    <xf numFmtId="0" fontId="44" fillId="0" borderId="29" xfId="101" applyFont="1" applyFill="1" applyBorder="1" applyAlignment="1">
      <alignment horizontal="left" vertical="top"/>
    </xf>
    <xf numFmtId="0" fontId="42" fillId="0" borderId="29" xfId="92" applyFont="1" applyFill="1" applyBorder="1" applyAlignment="1"/>
    <xf numFmtId="0" fontId="44" fillId="0" borderId="29" xfId="0" applyFont="1" applyBorder="1" applyAlignment="1">
      <alignment horizontal="center" vertical="center"/>
    </xf>
    <xf numFmtId="173" fontId="42" fillId="0" borderId="29" xfId="242" applyNumberFormat="1" applyFont="1" applyFill="1" applyBorder="1" applyAlignment="1"/>
    <xf numFmtId="0" fontId="33" fillId="0" borderId="29" xfId="247" applyFont="1" applyFill="1" applyBorder="1" applyAlignment="1" applyProtection="1">
      <alignment horizontal="left" vertical="top"/>
      <protection locked="0"/>
    </xf>
    <xf numFmtId="49" fontId="33" fillId="0" borderId="29" xfId="101" applyNumberFormat="1" applyFont="1" applyFill="1" applyBorder="1" applyAlignment="1">
      <alignment horizontal="left" vertical="top"/>
    </xf>
    <xf numFmtId="1" fontId="33" fillId="0" borderId="29" xfId="101" applyNumberFormat="1" applyFont="1" applyFill="1" applyBorder="1" applyAlignment="1">
      <alignment horizontal="left" vertical="top"/>
    </xf>
    <xf numFmtId="173" fontId="44" fillId="0" borderId="29" xfId="242" applyNumberFormat="1" applyFont="1" applyFill="1" applyBorder="1" applyAlignment="1">
      <alignment horizontal="right" vertical="top"/>
    </xf>
    <xf numFmtId="0" fontId="42" fillId="0" borderId="29" xfId="101" applyFont="1" applyFill="1" applyBorder="1" applyAlignment="1">
      <alignment horizontal="left" vertical="top"/>
    </xf>
    <xf numFmtId="173" fontId="41" fillId="33" borderId="29" xfId="242" applyNumberFormat="1" applyFont="1" applyFill="1" applyBorder="1" applyAlignment="1" applyProtection="1">
      <alignment vertical="top" wrapText="1"/>
    </xf>
    <xf numFmtId="43" fontId="42" fillId="28" borderId="0" xfId="242" applyFont="1" applyFill="1"/>
    <xf numFmtId="0" fontId="33" fillId="0" borderId="30" xfId="247" applyFont="1" applyFill="1" applyBorder="1" applyAlignment="1" applyProtection="1">
      <alignment horizontal="left" vertical="top" wrapText="1"/>
      <protection locked="0"/>
    </xf>
    <xf numFmtId="0" fontId="43" fillId="0" borderId="30" xfId="247" applyFont="1" applyFill="1" applyBorder="1" applyAlignment="1" applyProtection="1">
      <alignment horizontal="left" vertical="top" wrapText="1"/>
      <protection locked="0"/>
    </xf>
    <xf numFmtId="173" fontId="33" fillId="0" borderId="30" xfId="242" applyNumberFormat="1" applyFont="1" applyFill="1" applyBorder="1" applyAlignment="1" applyProtection="1">
      <alignment horizontal="right" vertical="top" wrapText="1"/>
      <protection locked="0"/>
    </xf>
    <xf numFmtId="173" fontId="43" fillId="30" borderId="30" xfId="242" applyNumberFormat="1" applyFont="1" applyFill="1" applyBorder="1" applyAlignment="1" applyProtection="1">
      <alignment horizontal="center" vertical="top" wrapText="1"/>
    </xf>
    <xf numFmtId="3" fontId="33" fillId="0" borderId="30" xfId="247" applyNumberFormat="1" applyFont="1" applyFill="1" applyBorder="1" applyAlignment="1" applyProtection="1">
      <alignment horizontal="left" vertical="top" wrapText="1"/>
      <protection locked="0"/>
    </xf>
    <xf numFmtId="0" fontId="42" fillId="0" borderId="30" xfId="92" applyFont="1" applyFill="1" applyBorder="1" applyAlignment="1">
      <alignment wrapText="1"/>
    </xf>
    <xf numFmtId="173" fontId="41" fillId="33" borderId="30" xfId="242" applyNumberFormat="1" applyFont="1" applyFill="1" applyBorder="1" applyAlignment="1" applyProtection="1">
      <alignment horizontal="right" vertical="top"/>
      <protection locked="0"/>
    </xf>
    <xf numFmtId="0" fontId="33" fillId="0" borderId="30" xfId="247" applyFont="1" applyFill="1" applyBorder="1" applyAlignment="1" applyProtection="1">
      <alignment horizontal="left" vertical="top"/>
      <protection locked="0"/>
    </xf>
    <xf numFmtId="0" fontId="33" fillId="0" borderId="30" xfId="101" applyFont="1" applyFill="1" applyBorder="1" applyAlignment="1">
      <alignment horizontal="left" vertical="top"/>
    </xf>
    <xf numFmtId="3" fontId="33" fillId="0" borderId="30" xfId="247" applyNumberFormat="1" applyFont="1" applyFill="1" applyBorder="1" applyAlignment="1" applyProtection="1">
      <alignment horizontal="left" vertical="top"/>
      <protection locked="0"/>
    </xf>
    <xf numFmtId="173" fontId="33" fillId="0" borderId="30" xfId="242" applyNumberFormat="1" applyFont="1" applyFill="1" applyBorder="1" applyAlignment="1" applyProtection="1">
      <alignment horizontal="right" vertical="top"/>
      <protection locked="0"/>
    </xf>
    <xf numFmtId="0" fontId="42" fillId="0" borderId="30" xfId="92" applyFont="1" applyBorder="1" applyAlignment="1"/>
    <xf numFmtId="173" fontId="42" fillId="0" borderId="30" xfId="242" applyNumberFormat="1" applyFont="1" applyBorder="1" applyAlignment="1"/>
    <xf numFmtId="0" fontId="42" fillId="0" borderId="30" xfId="92" applyFont="1" applyFill="1" applyBorder="1" applyAlignment="1"/>
    <xf numFmtId="173" fontId="42" fillId="0" borderId="30" xfId="242" applyNumberFormat="1" applyFont="1" applyFill="1" applyBorder="1" applyAlignment="1"/>
    <xf numFmtId="49" fontId="44" fillId="0" borderId="30" xfId="248" applyNumberFormat="1" applyFont="1" applyFill="1" applyBorder="1" applyAlignment="1">
      <alignment horizontal="left" vertical="top"/>
    </xf>
    <xf numFmtId="173" fontId="33" fillId="0" borderId="30" xfId="242" applyNumberFormat="1" applyFont="1" applyFill="1" applyBorder="1" applyAlignment="1">
      <alignment horizontal="right" vertical="top"/>
    </xf>
    <xf numFmtId="0" fontId="44" fillId="0" borderId="30" xfId="248" applyFont="1" applyFill="1" applyBorder="1" applyAlignment="1">
      <alignment horizontal="left" vertical="top"/>
    </xf>
    <xf numFmtId="0" fontId="41" fillId="33" borderId="30" xfId="247" applyFont="1" applyFill="1" applyBorder="1" applyAlignment="1" applyProtection="1">
      <alignment horizontal="right" vertical="center"/>
      <protection locked="0"/>
    </xf>
    <xf numFmtId="173" fontId="41" fillId="33" borderId="30" xfId="242" applyNumberFormat="1" applyFont="1" applyFill="1" applyBorder="1" applyAlignment="1" applyProtection="1">
      <alignment horizontal="center" vertical="center" wrapText="1"/>
    </xf>
    <xf numFmtId="3" fontId="33" fillId="0" borderId="29" xfId="247" applyNumberFormat="1" applyFont="1" applyFill="1" applyBorder="1" applyAlignment="1" applyProtection="1">
      <alignment horizontal="right" vertical="top"/>
      <protection locked="0"/>
    </xf>
    <xf numFmtId="3" fontId="33" fillId="0" borderId="29" xfId="101" applyNumberFormat="1" applyFont="1" applyFill="1" applyBorder="1" applyAlignment="1">
      <alignment horizontal="right" vertical="top"/>
    </xf>
    <xf numFmtId="49" fontId="44" fillId="0" borderId="29" xfId="101" applyNumberFormat="1" applyFont="1" applyFill="1" applyBorder="1" applyAlignment="1">
      <alignment horizontal="left" vertical="top"/>
    </xf>
    <xf numFmtId="0" fontId="33" fillId="30" borderId="29" xfId="101" applyFont="1" applyFill="1" applyBorder="1" applyAlignment="1">
      <alignment horizontal="left" vertical="top"/>
    </xf>
    <xf numFmtId="3" fontId="41" fillId="33" borderId="29" xfId="247" applyNumberFormat="1" applyFont="1" applyFill="1" applyBorder="1" applyAlignment="1" applyProtection="1">
      <alignment vertical="top" wrapText="1"/>
    </xf>
    <xf numFmtId="0" fontId="33" fillId="28" borderId="0" xfId="101" applyFont="1" applyFill="1" applyAlignment="1">
      <alignment horizontal="left" vertical="top" wrapText="1"/>
    </xf>
    <xf numFmtId="0" fontId="33" fillId="28" borderId="0" xfId="1" applyFont="1" applyFill="1" applyAlignment="1">
      <alignment wrapText="1"/>
    </xf>
    <xf numFmtId="3" fontId="33" fillId="0" borderId="30" xfId="247" applyNumberFormat="1" applyFont="1" applyFill="1" applyBorder="1" applyAlignment="1" applyProtection="1">
      <alignment horizontal="right" vertical="top" wrapText="1"/>
      <protection locked="0"/>
    </xf>
    <xf numFmtId="3" fontId="41" fillId="33" borderId="30" xfId="247" applyNumberFormat="1" applyFont="1" applyFill="1" applyBorder="1" applyAlignment="1" applyProtection="1">
      <alignment vertical="top" wrapText="1"/>
    </xf>
    <xf numFmtId="0" fontId="44" fillId="0" borderId="30" xfId="0" applyFont="1" applyBorder="1" applyAlignment="1">
      <alignment horizontal="center"/>
    </xf>
    <xf numFmtId="0" fontId="41" fillId="0" borderId="30" xfId="247" applyFont="1" applyFill="1" applyBorder="1" applyAlignment="1" applyProtection="1">
      <alignment horizontal="center" vertical="center" wrapText="1"/>
      <protection locked="0"/>
    </xf>
    <xf numFmtId="173" fontId="44" fillId="0" borderId="30" xfId="242" applyNumberFormat="1" applyFont="1" applyFill="1" applyBorder="1" applyAlignment="1">
      <alignment horizontal="right" vertical="top"/>
    </xf>
    <xf numFmtId="0" fontId="44" fillId="0" borderId="30" xfId="101" applyFont="1" applyFill="1" applyBorder="1" applyAlignment="1">
      <alignment horizontal="left" vertical="top"/>
    </xf>
    <xf numFmtId="0" fontId="44" fillId="0" borderId="30" xfId="247" applyFont="1" applyFill="1" applyBorder="1" applyAlignment="1" applyProtection="1">
      <alignment horizontal="left" vertical="top"/>
      <protection locked="0"/>
    </xf>
    <xf numFmtId="3" fontId="44" fillId="0" borderId="30" xfId="247" applyNumberFormat="1" applyFont="1" applyFill="1" applyBorder="1" applyAlignment="1" applyProtection="1">
      <alignment horizontal="left" vertical="top"/>
      <protection locked="0"/>
    </xf>
    <xf numFmtId="1" fontId="33" fillId="0" borderId="30" xfId="101" applyNumberFormat="1" applyFont="1" applyFill="1" applyBorder="1" applyAlignment="1">
      <alignment horizontal="left" vertical="top"/>
    </xf>
    <xf numFmtId="0" fontId="43" fillId="31" borderId="29" xfId="61" applyFont="1" applyFill="1" applyBorder="1" applyAlignment="1">
      <alignment horizontal="justify" vertical="center" wrapText="1"/>
    </xf>
    <xf numFmtId="0" fontId="33" fillId="28" borderId="29" xfId="62" applyFont="1" applyFill="1" applyBorder="1" applyAlignment="1">
      <alignment horizontal="justify" vertical="center" wrapText="1"/>
    </xf>
    <xf numFmtId="0" fontId="33" fillId="31" borderId="29" xfId="0" applyFont="1" applyFill="1" applyBorder="1" applyAlignment="1">
      <alignment horizontal="justify" vertical="center" wrapText="1"/>
    </xf>
    <xf numFmtId="0" fontId="33" fillId="0" borderId="29" xfId="62" applyFont="1" applyFill="1" applyBorder="1" applyAlignment="1">
      <alignment horizontal="justify" vertical="center" wrapText="1"/>
    </xf>
    <xf numFmtId="174" fontId="43" fillId="0" borderId="29" xfId="246" applyNumberFormat="1" applyFont="1" applyFill="1" applyBorder="1" applyAlignment="1">
      <alignment horizontal="justify" vertical="center" wrapText="1"/>
    </xf>
    <xf numFmtId="174" fontId="33" fillId="0" borderId="29" xfId="246" applyNumberFormat="1" applyFont="1" applyFill="1" applyBorder="1" applyAlignment="1">
      <alignment horizontal="justify" vertical="center" wrapText="1"/>
    </xf>
    <xf numFmtId="0" fontId="33" fillId="34" borderId="0" xfId="89" applyFont="1" applyFill="1"/>
    <xf numFmtId="0" fontId="33" fillId="28" borderId="0" xfId="89" applyFont="1" applyFill="1" applyAlignment="1"/>
    <xf numFmtId="0" fontId="33" fillId="0" borderId="0" xfId="89" applyFont="1"/>
    <xf numFmtId="0" fontId="43" fillId="34" borderId="0" xfId="89" applyFont="1" applyFill="1" applyBorder="1"/>
    <xf numFmtId="0" fontId="33" fillId="28" borderId="0" xfId="89" applyFont="1" applyFill="1" applyBorder="1" applyAlignment="1"/>
    <xf numFmtId="175" fontId="43" fillId="34" borderId="0" xfId="89" applyNumberFormat="1" applyFont="1" applyFill="1" applyBorder="1" applyAlignment="1">
      <alignment horizontal="right"/>
    </xf>
    <xf numFmtId="0" fontId="43" fillId="34" borderId="0" xfId="89" applyFont="1" applyFill="1" applyBorder="1" applyAlignment="1">
      <alignment vertical="center" wrapText="1"/>
    </xf>
    <xf numFmtId="0" fontId="45" fillId="33" borderId="29" xfId="89" applyFont="1" applyFill="1" applyBorder="1" applyAlignment="1">
      <alignment horizontal="center" vertical="center" wrapText="1"/>
    </xf>
    <xf numFmtId="0" fontId="43" fillId="34" borderId="0" xfId="89" applyFont="1" applyFill="1" applyAlignment="1">
      <alignment vertical="center" wrapText="1"/>
    </xf>
    <xf numFmtId="49" fontId="33" fillId="0" borderId="29" xfId="61" applyNumberFormat="1" applyFont="1" applyBorder="1" applyAlignment="1">
      <alignment horizontal="left" vertical="center" wrapText="1"/>
    </xf>
    <xf numFmtId="177" fontId="33" fillId="0" borderId="29" xfId="249" applyNumberFormat="1" applyFont="1" applyBorder="1" applyAlignment="1">
      <alignment horizontal="left" vertical="center" wrapText="1"/>
    </xf>
    <xf numFmtId="177" fontId="33" fillId="34" borderId="29" xfId="249" applyNumberFormat="1" applyFont="1" applyFill="1" applyBorder="1" applyAlignment="1">
      <alignment horizontal="center" vertical="center"/>
    </xf>
    <xf numFmtId="0" fontId="43" fillId="31" borderId="29" xfId="89" applyFont="1" applyFill="1" applyBorder="1" applyAlignment="1">
      <alignment horizontal="left" vertical="center" wrapText="1"/>
    </xf>
    <xf numFmtId="177" fontId="43" fillId="31" borderId="29" xfId="249" applyNumberFormat="1" applyFont="1" applyFill="1" applyBorder="1" applyAlignment="1">
      <alignment horizontal="left" vertical="center" wrapText="1"/>
    </xf>
    <xf numFmtId="177" fontId="43" fillId="31" borderId="29" xfId="249" applyNumberFormat="1" applyFont="1" applyFill="1" applyBorder="1" applyAlignment="1">
      <alignment horizontal="center" vertical="center" wrapText="1"/>
    </xf>
    <xf numFmtId="0" fontId="33" fillId="34" borderId="29" xfId="89" applyFont="1" applyFill="1" applyBorder="1" applyAlignment="1">
      <alignment vertical="center"/>
    </xf>
    <xf numFmtId="177" fontId="33" fillId="34" borderId="29" xfId="249" applyNumberFormat="1" applyFont="1" applyFill="1" applyBorder="1" applyAlignment="1">
      <alignment vertical="center"/>
    </xf>
    <xf numFmtId="0" fontId="33" fillId="34" borderId="0" xfId="89" applyFont="1" applyFill="1" applyBorder="1" applyAlignment="1">
      <alignment horizontal="left"/>
    </xf>
    <xf numFmtId="177" fontId="33" fillId="34" borderId="0" xfId="249" applyNumberFormat="1" applyFont="1" applyFill="1" applyBorder="1" applyAlignment="1">
      <alignment horizontal="left"/>
    </xf>
    <xf numFmtId="0" fontId="43" fillId="28" borderId="31" xfId="61" applyFont="1" applyFill="1" applyBorder="1" applyAlignment="1">
      <alignment horizontal="justify" vertical="center" wrapText="1"/>
    </xf>
    <xf numFmtId="0" fontId="43" fillId="28" borderId="31" xfId="1" applyFont="1" applyFill="1" applyBorder="1" applyAlignment="1">
      <alignment horizontal="justify" vertical="center" wrapText="1"/>
    </xf>
    <xf numFmtId="174" fontId="43" fillId="28" borderId="31" xfId="246" applyNumberFormat="1" applyFont="1" applyFill="1" applyBorder="1" applyAlignment="1">
      <alignment horizontal="justify" vertical="center" wrapText="1"/>
    </xf>
    <xf numFmtId="0" fontId="33" fillId="28" borderId="31" xfId="61" applyFont="1" applyFill="1" applyBorder="1" applyAlignment="1">
      <alignment horizontal="justify" vertical="center" wrapText="1"/>
    </xf>
    <xf numFmtId="0" fontId="33" fillId="28" borderId="31" xfId="0" applyFont="1" applyFill="1" applyBorder="1" applyAlignment="1">
      <alignment horizontal="justify" vertical="center" wrapText="1"/>
    </xf>
    <xf numFmtId="0" fontId="43" fillId="0" borderId="31" xfId="1" applyFont="1" applyFill="1" applyBorder="1" applyAlignment="1">
      <alignment horizontal="justify" vertical="center" wrapText="1"/>
    </xf>
    <xf numFmtId="0" fontId="43" fillId="0" borderId="31" xfId="0" applyFont="1" applyFill="1" applyBorder="1" applyAlignment="1">
      <alignment horizontal="justify" vertical="center" wrapText="1"/>
    </xf>
    <xf numFmtId="0" fontId="33" fillId="0" borderId="31" xfId="0" applyFont="1" applyFill="1" applyBorder="1" applyAlignment="1">
      <alignment horizontal="justify" vertical="center" wrapText="1"/>
    </xf>
    <xf numFmtId="0" fontId="33" fillId="31" borderId="31" xfId="0" applyFont="1" applyFill="1" applyBorder="1" applyAlignment="1">
      <alignment horizontal="justify" vertical="center" wrapText="1"/>
    </xf>
    <xf numFmtId="174" fontId="33" fillId="0" borderId="31" xfId="246" applyNumberFormat="1" applyFont="1" applyFill="1" applyBorder="1" applyAlignment="1">
      <alignment horizontal="justify" vertical="center" wrapText="1"/>
    </xf>
    <xf numFmtId="174" fontId="43" fillId="0" borderId="31" xfId="246" applyNumberFormat="1" applyFont="1" applyFill="1" applyBorder="1" applyAlignment="1">
      <alignment horizontal="justify" vertical="center" wrapText="1"/>
    </xf>
    <xf numFmtId="0" fontId="33" fillId="0" borderId="31" xfId="238" applyFont="1" applyFill="1" applyBorder="1" applyAlignment="1">
      <alignment horizontal="justify" vertical="center" wrapText="1"/>
    </xf>
    <xf numFmtId="0" fontId="33" fillId="0" borderId="31" xfId="61" applyFont="1" applyFill="1" applyBorder="1" applyAlignment="1">
      <alignment horizontal="justify" vertical="center" wrapText="1"/>
    </xf>
    <xf numFmtId="9" fontId="33" fillId="0" borderId="31" xfId="0" applyNumberFormat="1" applyFont="1" applyFill="1" applyBorder="1" applyAlignment="1">
      <alignment horizontal="justify" vertical="center" wrapText="1"/>
    </xf>
    <xf numFmtId="0" fontId="46" fillId="28" borderId="0" xfId="238" applyFont="1" applyFill="1" applyBorder="1" applyAlignment="1">
      <alignment horizontal="center" vertical="center" wrapText="1"/>
    </xf>
    <xf numFmtId="0" fontId="47" fillId="0" borderId="0" xfId="0" applyFont="1" applyBorder="1" applyAlignment="1">
      <alignment horizontal="center" vertical="center" wrapText="1"/>
    </xf>
    <xf numFmtId="0" fontId="48" fillId="33" borderId="29" xfId="0" applyFont="1" applyFill="1" applyBorder="1" applyAlignment="1">
      <alignment horizontal="center" vertical="center" wrapText="1"/>
    </xf>
    <xf numFmtId="49" fontId="46" fillId="28" borderId="0" xfId="89" applyNumberFormat="1" applyFont="1" applyFill="1" applyAlignment="1">
      <alignment horizontal="center" vertical="center" wrapText="1"/>
    </xf>
    <xf numFmtId="0" fontId="45" fillId="33" borderId="29" xfId="89" applyFont="1" applyFill="1" applyBorder="1" applyAlignment="1">
      <alignment horizontal="center" vertical="center" wrapText="1"/>
    </xf>
    <xf numFmtId="0" fontId="41" fillId="33" borderId="29" xfId="89" applyFont="1" applyFill="1" applyBorder="1" applyAlignment="1">
      <alignment horizontal="center" vertical="center" wrapText="1"/>
    </xf>
    <xf numFmtId="0" fontId="41" fillId="32" borderId="30" xfId="0" applyFont="1" applyFill="1" applyBorder="1" applyAlignment="1">
      <alignment horizontal="center" vertical="center"/>
    </xf>
    <xf numFmtId="0" fontId="43" fillId="30" borderId="30" xfId="247" applyFont="1" applyFill="1" applyBorder="1" applyAlignment="1" applyProtection="1">
      <alignment horizontal="left" vertical="top" wrapText="1"/>
      <protection locked="0"/>
    </xf>
    <xf numFmtId="0" fontId="48" fillId="32" borderId="29" xfId="0" applyFont="1" applyFill="1" applyBorder="1" applyAlignment="1">
      <alignment horizontal="center" vertical="center"/>
    </xf>
    <xf numFmtId="0" fontId="41" fillId="32" borderId="29" xfId="0" applyFont="1" applyFill="1" applyBorder="1" applyAlignment="1">
      <alignment horizontal="center" vertical="center"/>
    </xf>
    <xf numFmtId="173" fontId="35" fillId="29" borderId="20" xfId="149" applyNumberFormat="1" applyFont="1" applyFill="1" applyBorder="1" applyAlignment="1">
      <alignment horizontal="left" vertical="center" wrapText="1"/>
    </xf>
    <xf numFmtId="173" fontId="35" fillId="29" borderId="18" xfId="149" applyNumberFormat="1" applyFont="1" applyFill="1" applyBorder="1" applyAlignment="1">
      <alignment horizontal="left" vertical="center" wrapText="1"/>
    </xf>
    <xf numFmtId="173" fontId="35" fillId="29" borderId="21" xfId="149" applyNumberFormat="1" applyFont="1" applyFill="1" applyBorder="1" applyAlignment="1">
      <alignment horizontal="center" vertical="center" wrapText="1"/>
    </xf>
    <xf numFmtId="173" fontId="35" fillId="29" borderId="22" xfId="149" applyNumberFormat="1" applyFont="1" applyFill="1" applyBorder="1" applyAlignment="1">
      <alignment horizontal="center" vertical="center" wrapText="1"/>
    </xf>
    <xf numFmtId="173" fontId="30" fillId="29" borderId="16" xfId="149" applyNumberFormat="1" applyFont="1" applyFill="1" applyBorder="1" applyAlignment="1">
      <alignment horizontal="center" vertical="center" wrapText="1"/>
    </xf>
    <xf numFmtId="0" fontId="36" fillId="29" borderId="17" xfId="243" applyFont="1" applyFill="1" applyBorder="1" applyAlignment="1">
      <alignment horizontal="center" vertical="center"/>
    </xf>
    <xf numFmtId="0" fontId="36" fillId="29" borderId="19" xfId="243" applyFont="1" applyFill="1" applyBorder="1" applyAlignment="1">
      <alignment horizontal="center" vertical="center"/>
    </xf>
    <xf numFmtId="174" fontId="33" fillId="28" borderId="31" xfId="246" applyNumberFormat="1" applyFont="1" applyFill="1" applyBorder="1" applyAlignment="1">
      <alignment horizontal="justify" vertical="center" wrapText="1"/>
    </xf>
    <xf numFmtId="0" fontId="33" fillId="28" borderId="31" xfId="0" applyFont="1" applyFill="1" applyBorder="1" applyAlignment="1">
      <alignment horizontal="right" vertical="center" wrapText="1"/>
    </xf>
    <xf numFmtId="0" fontId="33" fillId="28" borderId="31" xfId="238" applyFont="1" applyFill="1" applyBorder="1" applyAlignment="1">
      <alignment horizontal="justify" vertical="center" wrapText="1"/>
    </xf>
    <xf numFmtId="0" fontId="43" fillId="28" borderId="31" xfId="0" applyFont="1" applyFill="1" applyBorder="1" applyAlignment="1">
      <alignment horizontal="justify" vertical="center" wrapText="1"/>
    </xf>
    <xf numFmtId="0" fontId="29" fillId="0" borderId="31" xfId="0" applyFont="1" applyFill="1" applyBorder="1" applyAlignment="1">
      <alignment horizontal="left" vertical="center" wrapText="1"/>
    </xf>
    <xf numFmtId="9" fontId="33" fillId="28" borderId="31" xfId="61" applyNumberFormat="1" applyFont="1" applyFill="1" applyBorder="1" applyAlignment="1">
      <alignment horizontal="justify" vertical="center" wrapText="1"/>
    </xf>
    <xf numFmtId="0" fontId="33" fillId="28" borderId="0" xfId="0" applyFont="1" applyFill="1" applyAlignment="1">
      <alignment horizontal="justify" vertical="center" wrapText="1"/>
    </xf>
  </cellXfs>
  <cellStyles count="251">
    <cellStyle name=" 1" xfId="171"/>
    <cellStyle name="_100510_Agropecuaria Echeverry_Comparativo y Valores Cías_posadas" xfId="172"/>
    <cellStyle name="_100510_Estudio Inmobiliario_Comparativo y Valores Cías_posadas" xfId="173"/>
    <cellStyle name="_Libro2" xfId="160"/>
    <cellStyle name="_Resumen inf. para Cotizar 2005 -B" xfId="2"/>
    <cellStyle name="_Resumen inf. para Cotizar 2005 -B 2" xfId="222"/>
    <cellStyle name="_Resumen inf. para Cotizar 2005 -B_aammdd_NombreCliente_Cuestionario_Necesidades_usuario" xfId="174"/>
    <cellStyle name="_SINIESTROS 2003-2005" xfId="163"/>
    <cellStyle name="_SLIP DEFINITIVO BCO DE BOGOTA" xfId="3"/>
    <cellStyle name="_SLIP DEFINITIVO BCO DE BOGOTA 2" xfId="223"/>
    <cellStyle name="_SLIP DEFINITIVO BCO DE BOGOTA_aammdd_NombreCliente_Cuestionario_Necesidades_usuario" xfId="175"/>
    <cellStyle name="_VEHICULOS VIGENTES 14-06-06-1" xfId="164"/>
    <cellStyle name="20% - Accent1" xfId="4"/>
    <cellStyle name="20% - Accent2" xfId="5"/>
    <cellStyle name="20% - Accent3" xfId="6"/>
    <cellStyle name="20% - Accent4" xfId="7"/>
    <cellStyle name="20% - Accent5" xfId="8"/>
    <cellStyle name="20% - Accent6" xfId="9"/>
    <cellStyle name="20% - Énfasis1 2" xfId="10"/>
    <cellStyle name="20% - Énfasis1 3" xfId="176"/>
    <cellStyle name="20% - Énfasis2 2" xfId="11"/>
    <cellStyle name="20% - Énfasis2 3" xfId="177"/>
    <cellStyle name="20% - Énfasis3 2" xfId="12"/>
    <cellStyle name="20% - Énfasis3 3" xfId="178"/>
    <cellStyle name="20% - Énfasis4 2" xfId="13"/>
    <cellStyle name="20% - Énfasis4 3" xfId="179"/>
    <cellStyle name="20% - Énfasis5 2" xfId="14"/>
    <cellStyle name="20% - Énfasis6 2" xfId="15"/>
    <cellStyle name="20% - Énfasis6 3" xfId="180"/>
    <cellStyle name="40% - Accent1" xfId="16"/>
    <cellStyle name="40% - Accent2" xfId="17"/>
    <cellStyle name="40% - Accent3" xfId="18"/>
    <cellStyle name="40% - Accent4" xfId="19"/>
    <cellStyle name="40% - Accent5" xfId="20"/>
    <cellStyle name="40% - Accent6" xfId="21"/>
    <cellStyle name="40% - Énfasis1 2" xfId="22"/>
    <cellStyle name="40% - Énfasis1 3" xfId="181"/>
    <cellStyle name="40% - Énfasis2 2" xfId="23"/>
    <cellStyle name="40% - Énfasis3 2" xfId="24"/>
    <cellStyle name="40% - Énfasis3 3" xfId="182"/>
    <cellStyle name="40% - Énfasis4 2" xfId="25"/>
    <cellStyle name="40% - Énfasis4 3" xfId="183"/>
    <cellStyle name="40% - Énfasis5 2" xfId="26"/>
    <cellStyle name="40% - Énfasis5 3" xfId="184"/>
    <cellStyle name="40% - Énfasis6 2" xfId="27"/>
    <cellStyle name="40% - Énfasis6 3" xfId="185"/>
    <cellStyle name="60% - Accent1" xfId="28"/>
    <cellStyle name="60% - Accent2" xfId="29"/>
    <cellStyle name="60% - Accent3" xfId="30"/>
    <cellStyle name="60% - Accent4" xfId="31"/>
    <cellStyle name="60% - Accent5" xfId="32"/>
    <cellStyle name="60% - Accent6" xfId="33"/>
    <cellStyle name="60% - Énfasis1 2" xfId="34"/>
    <cellStyle name="60% - Énfasis1 3" xfId="186"/>
    <cellStyle name="60% - Énfasis2 2" xfId="35"/>
    <cellStyle name="60% - Énfasis2 3" xfId="187"/>
    <cellStyle name="60% - Énfasis3 2" xfId="36"/>
    <cellStyle name="60% - Énfasis3 3" xfId="188"/>
    <cellStyle name="60% - Énfasis4 2" xfId="37"/>
    <cellStyle name="60% - Énfasis4 3" xfId="189"/>
    <cellStyle name="60% - Énfasis5 2" xfId="38"/>
    <cellStyle name="60% - Énfasis5 3" xfId="190"/>
    <cellStyle name="60% - Énfasis6 2" xfId="39"/>
    <cellStyle name="60% - Énfasis6 3" xfId="191"/>
    <cellStyle name="Accent1" xfId="40"/>
    <cellStyle name="Accent2" xfId="41"/>
    <cellStyle name="Accent3" xfId="42"/>
    <cellStyle name="Accent4" xfId="43"/>
    <cellStyle name="Accent5" xfId="44"/>
    <cellStyle name="Accent6" xfId="45"/>
    <cellStyle name="Bad" xfId="46"/>
    <cellStyle name="Buena 2" xfId="47"/>
    <cellStyle name="Buena 3" xfId="192"/>
    <cellStyle name="Calculation" xfId="48"/>
    <cellStyle name="Cálculo 2" xfId="49"/>
    <cellStyle name="Cálculo 3" xfId="193"/>
    <cellStyle name="Celda de comprobación 2" xfId="50"/>
    <cellStyle name="Celda vinculada 2" xfId="51"/>
    <cellStyle name="Celda vinculada 3" xfId="194"/>
    <cellStyle name="Check Cell" xfId="52"/>
    <cellStyle name="Encabezado 4 2" xfId="53"/>
    <cellStyle name="Encabezado 4 3" xfId="195"/>
    <cellStyle name="Énfasis1 2" xfId="54"/>
    <cellStyle name="Énfasis1 3" xfId="196"/>
    <cellStyle name="Énfasis2 2" xfId="55"/>
    <cellStyle name="Énfasis2 3" xfId="197"/>
    <cellStyle name="Énfasis3 2" xfId="56"/>
    <cellStyle name="Énfasis3 3" xfId="198"/>
    <cellStyle name="Énfasis4 2" xfId="57"/>
    <cellStyle name="Énfasis4 3" xfId="199"/>
    <cellStyle name="Énfasis5 2" xfId="58"/>
    <cellStyle name="Énfasis6 2" xfId="59"/>
    <cellStyle name="Énfasis6 3" xfId="200"/>
    <cellStyle name="Entrada 2" xfId="60"/>
    <cellStyle name="Entrada 3" xfId="201"/>
    <cellStyle name="Estilo 1" xfId="61"/>
    <cellStyle name="Estilo 1 2" xfId="62"/>
    <cellStyle name="Euro" xfId="63"/>
    <cellStyle name="Euro 2" xfId="64"/>
    <cellStyle name="Euro 3" xfId="224"/>
    <cellStyle name="Euro 4" xfId="202"/>
    <cellStyle name="Explanatory Text" xfId="65"/>
    <cellStyle name="Good" xfId="66"/>
    <cellStyle name="Heading 1" xfId="67"/>
    <cellStyle name="Heading 2" xfId="68"/>
    <cellStyle name="Heading 3" xfId="69"/>
    <cellStyle name="Heading 4" xfId="70"/>
    <cellStyle name="Incorrecto 2" xfId="71"/>
    <cellStyle name="Incorrecto 3" xfId="203"/>
    <cellStyle name="Input" xfId="72"/>
    <cellStyle name="Linked Cell" xfId="73"/>
    <cellStyle name="Millares" xfId="242" builtinId="3"/>
    <cellStyle name="Millares [0] 2" xfId="75"/>
    <cellStyle name="Millares [0] 2 2" xfId="225"/>
    <cellStyle name="Millares [0] 2 3" xfId="205"/>
    <cellStyle name="Millares 10" xfId="149"/>
    <cellStyle name="Millares 11" xfId="151"/>
    <cellStyle name="Millares 12" xfId="150"/>
    <cellStyle name="Millares 13" xfId="146"/>
    <cellStyle name="Millares 14" xfId="153"/>
    <cellStyle name="Millares 15" xfId="144"/>
    <cellStyle name="Millares 16" xfId="152"/>
    <cellStyle name="Millares 17" xfId="145"/>
    <cellStyle name="Millares 18" xfId="154"/>
    <cellStyle name="Millares 19" xfId="158"/>
    <cellStyle name="Millares 2" xfId="76"/>
    <cellStyle name="Millares 2 2" xfId="77"/>
    <cellStyle name="Millares 2 3" xfId="78"/>
    <cellStyle name="Millares 2 4" xfId="226"/>
    <cellStyle name="Millares 2 5" xfId="206"/>
    <cellStyle name="Millares 20" xfId="155"/>
    <cellStyle name="Millares 21" xfId="157"/>
    <cellStyle name="Millares 22" xfId="156"/>
    <cellStyle name="Millares 23" xfId="161"/>
    <cellStyle name="Millares 24" xfId="147"/>
    <cellStyle name="Millares 25" xfId="162"/>
    <cellStyle name="Millares 26" xfId="167"/>
    <cellStyle name="Millares 27" xfId="148"/>
    <cellStyle name="Millares 28" xfId="169"/>
    <cellStyle name="Millares 29" xfId="168"/>
    <cellStyle name="Millares 3" xfId="79"/>
    <cellStyle name="Millares 3 2" xfId="227"/>
    <cellStyle name="Millares 3 3" xfId="207"/>
    <cellStyle name="Millares 30" xfId="166"/>
    <cellStyle name="Millares 31" xfId="204"/>
    <cellStyle name="Millares 32" xfId="239"/>
    <cellStyle name="Millares 33" xfId="240"/>
    <cellStyle name="Millares 34" xfId="241"/>
    <cellStyle name="Millares 4" xfId="80"/>
    <cellStyle name="Millares 4 2" xfId="228"/>
    <cellStyle name="Millares 5" xfId="81"/>
    <cellStyle name="Millares 6" xfId="82"/>
    <cellStyle name="Millares 7" xfId="83"/>
    <cellStyle name="Millares 8" xfId="84"/>
    <cellStyle name="Millares 9" xfId="74"/>
    <cellStyle name="Moneda" xfId="246" builtinId="4"/>
    <cellStyle name="Moneda 2" xfId="86"/>
    <cellStyle name="Moneda 2 2" xfId="229"/>
    <cellStyle name="Moneda 2 3" xfId="208"/>
    <cellStyle name="Moneda 3" xfId="85"/>
    <cellStyle name="Moneda 4" xfId="249"/>
    <cellStyle name="Moneda0" xfId="87"/>
    <cellStyle name="Neutral 2" xfId="88"/>
    <cellStyle name="Neutral 3" xfId="209"/>
    <cellStyle name="Normal" xfId="0" builtinId="0"/>
    <cellStyle name="Normal 10" xfId="1"/>
    <cellStyle name="Normal 11" xfId="221"/>
    <cellStyle name="Normal 12" xfId="170"/>
    <cellStyle name="Normal 13" xfId="238"/>
    <cellStyle name="Normal 2" xfId="89"/>
    <cellStyle name="Normal 2 2" xfId="90"/>
    <cellStyle name="Normal 2 2 2 3 2" xfId="250"/>
    <cellStyle name="Normal 2 3" xfId="91"/>
    <cellStyle name="Normal 2 4" xfId="92"/>
    <cellStyle name="Normal 3" xfId="93"/>
    <cellStyle name="Normal 3 2" xfId="94"/>
    <cellStyle name="Normal 4" xfId="95"/>
    <cellStyle name="Normal 4 2" xfId="96"/>
    <cellStyle name="Normal 4 2 2" xfId="231"/>
    <cellStyle name="Normal 4 2 3" xfId="210"/>
    <cellStyle name="Normal 4 3" xfId="230"/>
    <cellStyle name="Normal 5" xfId="97"/>
    <cellStyle name="Normal 5 2" xfId="232"/>
    <cellStyle name="Normal 5 3" xfId="211"/>
    <cellStyle name="Normal 6" xfId="98"/>
    <cellStyle name="Normal 6 2" xfId="233"/>
    <cellStyle name="Normal 6 3" xfId="220"/>
    <cellStyle name="Normal 7" xfId="99"/>
    <cellStyle name="Normal 8" xfId="100"/>
    <cellStyle name="Normal 9" xfId="101"/>
    <cellStyle name="Normal_090914_Rejiplas_Relacion Valores cotizacion_gomezno" xfId="245"/>
    <cellStyle name="Normal_100330_Escuela Ing Ant_ Relacion_Valores_Actuales_henaodc" xfId="243"/>
    <cellStyle name="Normal_100330_Escuela Ing Ant_ Relacion_Valores_Actuales_henaodc 2" xfId="244"/>
    <cellStyle name="Normal_Hoja1 3" xfId="247"/>
    <cellStyle name="Normal_Valores reportados Ag. Nal 2" xfId="248"/>
    <cellStyle name="Notas 10" xfId="103"/>
    <cellStyle name="Notas 11" xfId="104"/>
    <cellStyle name="Notas 12" xfId="105"/>
    <cellStyle name="Notas 13" xfId="106"/>
    <cellStyle name="Notas 14" xfId="107"/>
    <cellStyle name="Notas 15" xfId="108"/>
    <cellStyle name="Notas 16" xfId="109"/>
    <cellStyle name="Notas 17" xfId="110"/>
    <cellStyle name="Notas 18" xfId="111"/>
    <cellStyle name="Notas 19" xfId="112"/>
    <cellStyle name="Notas 2" xfId="113"/>
    <cellStyle name="Notas 20" xfId="114"/>
    <cellStyle name="Notas 21" xfId="115"/>
    <cellStyle name="Notas 22" xfId="116"/>
    <cellStyle name="Notas 23" xfId="117"/>
    <cellStyle name="Notas 24" xfId="118"/>
    <cellStyle name="Notas 25" xfId="119"/>
    <cellStyle name="Notas 26" xfId="102"/>
    <cellStyle name="Notas 27" xfId="212"/>
    <cellStyle name="Notas 3" xfId="120"/>
    <cellStyle name="Notas 4" xfId="121"/>
    <cellStyle name="Notas 5" xfId="122"/>
    <cellStyle name="Notas 6" xfId="123"/>
    <cellStyle name="Notas 7" xfId="124"/>
    <cellStyle name="Notas 8" xfId="125"/>
    <cellStyle name="Notas 9" xfId="126"/>
    <cellStyle name="Note" xfId="127"/>
    <cellStyle name="Output" xfId="128"/>
    <cellStyle name="Porcentaje 2" xfId="130"/>
    <cellStyle name="Porcentaje 2 2" xfId="159"/>
    <cellStyle name="Porcentaje 2 3" xfId="234"/>
    <cellStyle name="Porcentaje 3" xfId="131"/>
    <cellStyle name="Porcentaje 4" xfId="129"/>
    <cellStyle name="Porcentual 2" xfId="132"/>
    <cellStyle name="Porcentual 2 2" xfId="235"/>
    <cellStyle name="Porcentual 2 3" xfId="213"/>
    <cellStyle name="Porcentual 3" xfId="165"/>
    <cellStyle name="Porcentual 3 2" xfId="237"/>
    <cellStyle name="Punto0" xfId="133"/>
    <cellStyle name="Punto0 2" xfId="236"/>
    <cellStyle name="Salida 2" xfId="134"/>
    <cellStyle name="Salida 3" xfId="214"/>
    <cellStyle name="Texto de advertencia 2" xfId="135"/>
    <cellStyle name="Texto explicativo 2" xfId="136"/>
    <cellStyle name="Title" xfId="137"/>
    <cellStyle name="Título 1 2" xfId="139"/>
    <cellStyle name="Título 1 3" xfId="216"/>
    <cellStyle name="Título 2 2" xfId="140"/>
    <cellStyle name="Título 2 3" xfId="217"/>
    <cellStyle name="Título 3 2" xfId="141"/>
    <cellStyle name="Título 3 3" xfId="218"/>
    <cellStyle name="Título 4" xfId="138"/>
    <cellStyle name="Título 5" xfId="215"/>
    <cellStyle name="Total 2" xfId="142"/>
    <cellStyle name="Total 3" xfId="219"/>
    <cellStyle name="Warning Text" xfId="143"/>
  </cellStyles>
  <dxfs count="0"/>
  <tableStyles count="0" defaultTableStyle="TableStyleMedium2" defaultPivotStyle="PivotStyleLight16"/>
  <colors>
    <mruColors>
      <color rgb="FF702B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34636</xdr:colOff>
      <xdr:row>0</xdr:row>
      <xdr:rowOff>161637</xdr:rowOff>
    </xdr:from>
    <xdr:to>
      <xdr:col>2</xdr:col>
      <xdr:colOff>1026913</xdr:colOff>
      <xdr:row>1</xdr:row>
      <xdr:rowOff>142193</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181" y="161637"/>
          <a:ext cx="4151856" cy="234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34636</xdr:colOff>
      <xdr:row>0</xdr:row>
      <xdr:rowOff>138546</xdr:rowOff>
    </xdr:from>
    <xdr:to>
      <xdr:col>1</xdr:col>
      <xdr:colOff>4034092</xdr:colOff>
      <xdr:row>1</xdr:row>
      <xdr:rowOff>119102</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181" y="138546"/>
          <a:ext cx="4151856" cy="2345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60201</xdr:colOff>
      <xdr:row>0</xdr:row>
      <xdr:rowOff>103084</xdr:rowOff>
    </xdr:from>
    <xdr:to>
      <xdr:col>2</xdr:col>
      <xdr:colOff>860618</xdr:colOff>
      <xdr:row>1</xdr:row>
      <xdr:rowOff>83640</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01" y="103084"/>
          <a:ext cx="4120560" cy="234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111125</xdr:rowOff>
    </xdr:from>
    <xdr:to>
      <xdr:col>2</xdr:col>
      <xdr:colOff>731020</xdr:colOff>
      <xdr:row>1</xdr:row>
      <xdr:rowOff>91681</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11125"/>
          <a:ext cx="4151856" cy="2345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70894</xdr:colOff>
      <xdr:row>0</xdr:row>
      <xdr:rowOff>133848</xdr:rowOff>
    </xdr:from>
    <xdr:to>
      <xdr:col>2</xdr:col>
      <xdr:colOff>650875</xdr:colOff>
      <xdr:row>1</xdr:row>
      <xdr:rowOff>162029</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769" y="133848"/>
          <a:ext cx="4151856" cy="2345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0</xdr:row>
      <xdr:rowOff>158750</xdr:rowOff>
    </xdr:from>
    <xdr:to>
      <xdr:col>3</xdr:col>
      <xdr:colOff>222250</xdr:colOff>
      <xdr:row>1</xdr:row>
      <xdr:rowOff>165100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550" y="158750"/>
          <a:ext cx="4749800" cy="26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arocuar\Mis%20documentos\Simulacion\Grupo%201\Clase%2012\Modelo%20Financiero%20Resuel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un%20Santa%20Rosa%20de%20Osos\Renovaci&#243;n%20-%20Colocaci&#243;n\Autos\09.Autos\CRUCE%20FASECOLDA%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NELSON%20BARERA%20QUIROGA\COTIZACIONES%202007\Septiembre\CRUCE%20FASECOLDA%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perezpa1\Local%20Settings\Temporary%20Internet%20Files\OLK6B\WELLA%20COLOMBIANA%20S.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DN-I-FP1\Group\WINNT\profiles\perezpa1\Local%20Settings\Temporary%20Internet%20Files\OLK6B\WELLA%20COLOMBIANA%20S.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Aguas%20Nacionales\Advocacy\Resumen%20Seguros\Propiedad\160108_Aguas%20Nacionales%20EPM_Resumen%20de%20seguros_V2_Hernandez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erministico"/>
      <sheetName val="Probabilistico"/>
      <sheetName val="Montecarl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liza"/>
      <sheetName val="CodigoFasecolda"/>
    </sheetNames>
    <sheetDataSet>
      <sheetData sheetId="0" refreshError="1"/>
      <sheetData sheetId="1">
        <row r="2">
          <cell r="A2" t="str">
            <v>001</v>
          </cell>
        </row>
        <row r="3">
          <cell r="A3" t="str">
            <v>008</v>
          </cell>
        </row>
        <row r="4">
          <cell r="A4" t="str">
            <v>014</v>
          </cell>
        </row>
        <row r="5">
          <cell r="A5" t="str">
            <v>015</v>
          </cell>
        </row>
        <row r="6">
          <cell r="A6" t="str">
            <v>016</v>
          </cell>
        </row>
        <row r="7">
          <cell r="A7" t="str">
            <v>018</v>
          </cell>
        </row>
        <row r="8">
          <cell r="A8" t="str">
            <v>019</v>
          </cell>
        </row>
        <row r="9">
          <cell r="A9" t="str">
            <v>020</v>
          </cell>
        </row>
        <row r="10">
          <cell r="A10" t="str">
            <v>027</v>
          </cell>
        </row>
        <row r="11">
          <cell r="A11" t="str">
            <v>035</v>
          </cell>
        </row>
        <row r="12">
          <cell r="A12" t="str">
            <v>036</v>
          </cell>
        </row>
        <row r="13">
          <cell r="A13" t="str">
            <v>045</v>
          </cell>
        </row>
        <row r="14">
          <cell r="A14" t="str">
            <v>060</v>
          </cell>
        </row>
        <row r="15">
          <cell r="A15" t="str">
            <v>061</v>
          </cell>
        </row>
        <row r="16">
          <cell r="A16" t="str">
            <v>065</v>
          </cell>
        </row>
        <row r="17">
          <cell r="A17" t="str">
            <v>066</v>
          </cell>
        </row>
        <row r="18">
          <cell r="A18" t="str">
            <v>068</v>
          </cell>
        </row>
        <row r="19">
          <cell r="A19" t="str">
            <v>084</v>
          </cell>
        </row>
        <row r="20">
          <cell r="A20" t="str">
            <v>085</v>
          </cell>
        </row>
        <row r="21">
          <cell r="A21" t="str">
            <v>086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liza"/>
      <sheetName val="CodigoFasecolda"/>
    </sheetNames>
    <sheetDataSet>
      <sheetData sheetId="0" refreshError="1"/>
      <sheetData sheetId="1">
        <row r="2">
          <cell r="A2" t="str">
            <v>001</v>
          </cell>
        </row>
        <row r="3">
          <cell r="A3" t="str">
            <v>008</v>
          </cell>
        </row>
        <row r="4">
          <cell r="A4" t="str">
            <v>014</v>
          </cell>
        </row>
        <row r="5">
          <cell r="A5" t="str">
            <v>015</v>
          </cell>
        </row>
        <row r="6">
          <cell r="A6" t="str">
            <v>016</v>
          </cell>
        </row>
        <row r="7">
          <cell r="A7" t="str">
            <v>018</v>
          </cell>
        </row>
        <row r="8">
          <cell r="A8" t="str">
            <v>019</v>
          </cell>
        </row>
        <row r="9">
          <cell r="A9" t="str">
            <v>020</v>
          </cell>
        </row>
        <row r="10">
          <cell r="A10" t="str">
            <v>027</v>
          </cell>
        </row>
        <row r="11">
          <cell r="A11" t="str">
            <v>035</v>
          </cell>
        </row>
        <row r="12">
          <cell r="A12" t="str">
            <v>036</v>
          </cell>
        </row>
        <row r="13">
          <cell r="A13" t="str">
            <v>045</v>
          </cell>
        </row>
        <row r="14">
          <cell r="A14" t="str">
            <v>060</v>
          </cell>
        </row>
        <row r="15">
          <cell r="A15" t="str">
            <v>061</v>
          </cell>
        </row>
        <row r="16">
          <cell r="A16" t="str">
            <v>065</v>
          </cell>
        </row>
        <row r="17">
          <cell r="A17" t="str">
            <v>066</v>
          </cell>
        </row>
        <row r="18">
          <cell r="A18" t="str">
            <v>068</v>
          </cell>
        </row>
        <row r="19">
          <cell r="A19" t="str">
            <v>084</v>
          </cell>
        </row>
        <row r="20">
          <cell r="A20" t="str">
            <v>085</v>
          </cell>
        </row>
        <row r="21">
          <cell r="A21" t="str">
            <v>086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la"/>
      <sheetName val="IN11"/>
      <sheetName val="SU21"/>
      <sheetName val="EE33"/>
      <sheetName val="MQ01"/>
      <sheetName val="RC19"/>
      <sheetName val="MA14"/>
      <sheetName val="TP24"/>
      <sheetName val="VG26"/>
      <sheetName val="AE01"/>
      <sheetName val="AU04"/>
      <sheetName val="ATE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la"/>
      <sheetName val="IN11"/>
      <sheetName val="SU21"/>
      <sheetName val="EE33"/>
      <sheetName val="MQ01"/>
      <sheetName val="RC19"/>
      <sheetName val="MA14"/>
      <sheetName val="TP24"/>
      <sheetName val="VG26"/>
      <sheetName val="AE01"/>
      <sheetName val="AU04"/>
      <sheetName val="ATE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DM"/>
      <sheetName val="RC"/>
      <sheetName val="Manejo"/>
      <sheetName val="TRV"/>
      <sheetName val="Resumen Valores"/>
      <sheetName val="valores reportados Ag. Nal"/>
      <sheetName val="Resumen Bienes Aguas Nal"/>
      <sheetName val="MODIFICACIONES"/>
    </sheetNames>
    <sheetDataSet>
      <sheetData sheetId="0">
        <row r="36">
          <cell r="B36">
            <v>1.6</v>
          </cell>
        </row>
      </sheetData>
      <sheetData sheetId="1"/>
      <sheetData sheetId="2"/>
      <sheetData sheetId="3"/>
      <sheetData sheetId="4">
        <row r="61">
          <cell r="B61">
            <v>37203448754.440002</v>
          </cell>
        </row>
      </sheetData>
      <sheetData sheetId="5"/>
      <sheetData sheetId="6"/>
      <sheetData sheetId="7">
        <row r="11">
          <cell r="D11" t="str">
            <v>VALOR MOD.</v>
          </cell>
        </row>
        <row r="12">
          <cell r="D12">
            <v>3280000</v>
          </cell>
        </row>
        <row r="13">
          <cell r="D13">
            <v>390000</v>
          </cell>
        </row>
        <row r="14">
          <cell r="D14">
            <v>6030000</v>
          </cell>
        </row>
        <row r="15">
          <cell r="D15">
            <v>5790000</v>
          </cell>
        </row>
        <row r="16">
          <cell r="D16">
            <v>12295000</v>
          </cell>
        </row>
        <row r="17">
          <cell r="D17">
            <v>390000</v>
          </cell>
        </row>
        <row r="18">
          <cell r="D18">
            <v>2480000</v>
          </cell>
        </row>
        <row r="19">
          <cell r="D19">
            <v>21090537186</v>
          </cell>
        </row>
        <row r="20">
          <cell r="D20">
            <v>782903928</v>
          </cell>
        </row>
        <row r="21">
          <cell r="D21">
            <v>200000000</v>
          </cell>
        </row>
        <row r="22">
          <cell r="D22">
            <v>26786400</v>
          </cell>
        </row>
        <row r="23">
          <cell r="D23">
            <v>51417000</v>
          </cell>
        </row>
        <row r="24">
          <cell r="D24">
            <v>62376000</v>
          </cell>
        </row>
        <row r="25">
          <cell r="D25">
            <v>23569900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140"/>
  <sheetViews>
    <sheetView tabSelected="1" topLeftCell="B1" zoomScale="55" zoomScaleNormal="55" workbookViewId="0">
      <selection activeCell="B23" sqref="B23"/>
    </sheetView>
  </sheetViews>
  <sheetFormatPr baseColWidth="10" defaultColWidth="11.453125" defaultRowHeight="16.5" x14ac:dyDescent="0.35"/>
  <cols>
    <col min="1" max="1" width="5.54296875" style="72" hidden="1" customWidth="1"/>
    <col min="2" max="2" width="45" style="72" customWidth="1"/>
    <col min="3" max="3" width="60.54296875" style="250" customWidth="1"/>
    <col min="4" max="16384" width="11.453125" style="72"/>
  </cols>
  <sheetData>
    <row r="1" spans="2:3" ht="20.149999999999999" customHeight="1" x14ac:dyDescent="0.35">
      <c r="B1" s="74"/>
      <c r="C1" s="75"/>
    </row>
    <row r="2" spans="2:3" ht="20.149999999999999" customHeight="1" x14ac:dyDescent="0.35">
      <c r="B2" s="74"/>
      <c r="C2" s="75"/>
    </row>
    <row r="3" spans="2:3" s="76" customFormat="1" ht="20.149999999999999" customHeight="1" x14ac:dyDescent="0.35">
      <c r="B3" s="227" t="s">
        <v>995</v>
      </c>
      <c r="C3" s="227"/>
    </row>
    <row r="4" spans="2:3" s="76" customFormat="1" ht="20.149999999999999" customHeight="1" x14ac:dyDescent="0.35">
      <c r="B4" s="227" t="s">
        <v>909</v>
      </c>
      <c r="C4" s="227"/>
    </row>
    <row r="5" spans="2:3" s="76" customFormat="1" ht="20.149999999999999" customHeight="1" x14ac:dyDescent="0.35">
      <c r="B5" s="77"/>
      <c r="C5" s="78"/>
    </row>
    <row r="6" spans="2:3" s="76" customFormat="1" ht="40" customHeight="1" x14ac:dyDescent="0.35">
      <c r="B6" s="73" t="s">
        <v>0</v>
      </c>
      <c r="C6" s="73" t="s">
        <v>1005</v>
      </c>
    </row>
    <row r="7" spans="2:3" ht="23.25" customHeight="1" x14ac:dyDescent="0.35">
      <c r="B7" s="79" t="s">
        <v>1</v>
      </c>
      <c r="C7" s="214" t="s">
        <v>876</v>
      </c>
    </row>
    <row r="8" spans="2:3" s="80" customFormat="1" x14ac:dyDescent="0.35">
      <c r="B8" s="79"/>
      <c r="C8" s="217"/>
    </row>
    <row r="9" spans="2:3" x14ac:dyDescent="0.35">
      <c r="B9" s="79" t="s">
        <v>2</v>
      </c>
      <c r="C9" s="213" t="s">
        <v>924</v>
      </c>
    </row>
    <row r="10" spans="2:3" x14ac:dyDescent="0.35">
      <c r="B10" s="81"/>
      <c r="C10" s="217"/>
    </row>
    <row r="11" spans="2:3" x14ac:dyDescent="0.35">
      <c r="B11" s="189" t="s">
        <v>3</v>
      </c>
      <c r="C11" s="217" t="s">
        <v>898</v>
      </c>
    </row>
    <row r="12" spans="2:3" x14ac:dyDescent="0.35">
      <c r="B12" s="82"/>
      <c r="C12" s="217"/>
    </row>
    <row r="13" spans="2:3" ht="30" customHeight="1" x14ac:dyDescent="0.35">
      <c r="B13" s="82" t="s">
        <v>4</v>
      </c>
      <c r="C13" s="217" t="s">
        <v>884</v>
      </c>
    </row>
    <row r="14" spans="2:3" x14ac:dyDescent="0.35">
      <c r="B14" s="82"/>
      <c r="C14" s="217"/>
    </row>
    <row r="15" spans="2:3" x14ac:dyDescent="0.35">
      <c r="B15" s="82" t="s">
        <v>5</v>
      </c>
      <c r="C15" s="217" t="s">
        <v>6</v>
      </c>
    </row>
    <row r="16" spans="2:3" x14ac:dyDescent="0.35">
      <c r="B16" s="82"/>
      <c r="C16" s="217"/>
    </row>
    <row r="17" spans="2:3" x14ac:dyDescent="0.35">
      <c r="B17" s="82" t="s">
        <v>7</v>
      </c>
      <c r="C17" s="217" t="s">
        <v>8</v>
      </c>
    </row>
    <row r="18" spans="2:3" x14ac:dyDescent="0.35">
      <c r="B18" s="82"/>
      <c r="C18" s="217"/>
    </row>
    <row r="19" spans="2:3" ht="33" x14ac:dyDescent="0.35">
      <c r="B19" s="82" t="s">
        <v>9</v>
      </c>
      <c r="C19" s="217" t="s">
        <v>887</v>
      </c>
    </row>
    <row r="20" spans="2:3" x14ac:dyDescent="0.35">
      <c r="B20" s="82"/>
      <c r="C20" s="217"/>
    </row>
    <row r="21" spans="2:3" ht="75" customHeight="1" x14ac:dyDescent="0.35">
      <c r="B21" s="82" t="s">
        <v>10</v>
      </c>
      <c r="C21" s="217" t="s">
        <v>893</v>
      </c>
    </row>
    <row r="22" spans="2:3" x14ac:dyDescent="0.35">
      <c r="B22" s="82"/>
      <c r="C22" s="217"/>
    </row>
    <row r="23" spans="2:3" ht="116.5" customHeight="1" x14ac:dyDescent="0.35">
      <c r="B23" s="82" t="s">
        <v>11</v>
      </c>
      <c r="C23" s="217" t="s">
        <v>12</v>
      </c>
    </row>
    <row r="24" spans="2:3" x14ac:dyDescent="0.35">
      <c r="B24" s="82"/>
      <c r="C24" s="217"/>
    </row>
    <row r="25" spans="2:3" ht="23.25" customHeight="1" x14ac:dyDescent="0.35">
      <c r="B25" s="82" t="s">
        <v>13</v>
      </c>
      <c r="C25" s="217" t="s">
        <v>14</v>
      </c>
    </row>
    <row r="26" spans="2:3" x14ac:dyDescent="0.35">
      <c r="B26" s="79"/>
      <c r="C26" s="217"/>
    </row>
    <row r="27" spans="2:3" ht="25" customHeight="1" x14ac:dyDescent="0.35">
      <c r="B27" s="188" t="s">
        <v>15</v>
      </c>
      <c r="C27" s="221"/>
    </row>
    <row r="28" spans="2:3" ht="66" x14ac:dyDescent="0.35">
      <c r="B28" s="69" t="s">
        <v>16</v>
      </c>
      <c r="C28" s="217" t="s">
        <v>17</v>
      </c>
    </row>
    <row r="29" spans="2:3" x14ac:dyDescent="0.35">
      <c r="B29" s="82" t="s">
        <v>18</v>
      </c>
      <c r="C29" s="217" t="s">
        <v>19</v>
      </c>
    </row>
    <row r="30" spans="2:3" ht="33" x14ac:dyDescent="0.35">
      <c r="B30" s="69" t="s">
        <v>20</v>
      </c>
      <c r="C30" s="217" t="s">
        <v>19</v>
      </c>
    </row>
    <row r="31" spans="2:3" ht="23.25" customHeight="1" x14ac:dyDescent="0.35">
      <c r="B31" s="82" t="s">
        <v>21</v>
      </c>
      <c r="C31" s="217" t="s">
        <v>22</v>
      </c>
    </row>
    <row r="32" spans="2:3" x14ac:dyDescent="0.35">
      <c r="B32" s="82" t="s">
        <v>23</v>
      </c>
      <c r="C32" s="217" t="s">
        <v>24</v>
      </c>
    </row>
    <row r="33" spans="2:3" x14ac:dyDescent="0.35">
      <c r="B33" s="82" t="s">
        <v>25</v>
      </c>
      <c r="C33" s="217" t="s">
        <v>19</v>
      </c>
    </row>
    <row r="34" spans="2:3" x14ac:dyDescent="0.35">
      <c r="B34" s="82" t="s">
        <v>26</v>
      </c>
      <c r="C34" s="217" t="s">
        <v>19</v>
      </c>
    </row>
    <row r="35" spans="2:3" x14ac:dyDescent="0.35">
      <c r="B35" s="82" t="s">
        <v>27</v>
      </c>
      <c r="C35" s="217" t="s">
        <v>19</v>
      </c>
    </row>
    <row r="36" spans="2:3" x14ac:dyDescent="0.35">
      <c r="B36" s="79"/>
      <c r="C36" s="217"/>
    </row>
    <row r="37" spans="2:3" x14ac:dyDescent="0.35">
      <c r="B37" s="79"/>
      <c r="C37" s="217"/>
    </row>
    <row r="38" spans="2:3" ht="25" customHeight="1" x14ac:dyDescent="0.35">
      <c r="B38" s="188" t="s">
        <v>925</v>
      </c>
      <c r="C38" s="221"/>
    </row>
    <row r="39" spans="2:3" x14ac:dyDescent="0.35">
      <c r="B39" s="79"/>
      <c r="C39" s="217"/>
    </row>
    <row r="40" spans="2:3" x14ac:dyDescent="0.35">
      <c r="B40" s="83" t="s">
        <v>859</v>
      </c>
      <c r="C40" s="244">
        <f>+'RESUMEN VALORES ASEGURADOS'!$I$15</f>
        <v>37183331254.440002</v>
      </c>
    </row>
    <row r="41" spans="2:3" x14ac:dyDescent="0.35">
      <c r="B41" s="79"/>
      <c r="C41" s="245" t="s">
        <v>926</v>
      </c>
    </row>
    <row r="42" spans="2:3" x14ac:dyDescent="0.35">
      <c r="B42" s="79"/>
      <c r="C42" s="217"/>
    </row>
    <row r="43" spans="2:3" x14ac:dyDescent="0.35">
      <c r="B43" s="83" t="s">
        <v>28</v>
      </c>
      <c r="C43" s="214">
        <v>1.6</v>
      </c>
    </row>
    <row r="44" spans="2:3" x14ac:dyDescent="0.35">
      <c r="B44" s="79"/>
      <c r="C44" s="217"/>
    </row>
    <row r="45" spans="2:3" x14ac:dyDescent="0.35">
      <c r="B45" s="79" t="s">
        <v>927</v>
      </c>
      <c r="C45" s="215">
        <f>$C$40*$C$43/1000</f>
        <v>59493330.007104002</v>
      </c>
    </row>
    <row r="46" spans="2:3" x14ac:dyDescent="0.35">
      <c r="B46" s="79" t="s">
        <v>928</v>
      </c>
      <c r="C46" s="215">
        <f>+C45*16%</f>
        <v>9518932.8011366408</v>
      </c>
    </row>
    <row r="47" spans="2:3" x14ac:dyDescent="0.35">
      <c r="B47" s="79" t="s">
        <v>929</v>
      </c>
      <c r="C47" s="215">
        <f>+C45+C46</f>
        <v>69012262.808240637</v>
      </c>
    </row>
    <row r="48" spans="2:3" x14ac:dyDescent="0.35">
      <c r="B48" s="79"/>
      <c r="C48" s="217"/>
    </row>
    <row r="49" spans="2:3" ht="25" customHeight="1" x14ac:dyDescent="0.35">
      <c r="B49" s="188" t="s">
        <v>29</v>
      </c>
      <c r="C49" s="221"/>
    </row>
    <row r="50" spans="2:3" ht="82.5" x14ac:dyDescent="0.35">
      <c r="B50" s="82" t="s">
        <v>30</v>
      </c>
      <c r="C50" s="216" t="s">
        <v>59</v>
      </c>
    </row>
    <row r="51" spans="2:3" ht="99" x14ac:dyDescent="0.35">
      <c r="B51" s="69" t="s">
        <v>31</v>
      </c>
      <c r="C51" s="217" t="s">
        <v>19</v>
      </c>
    </row>
    <row r="52" spans="2:3" ht="23.25" customHeight="1" x14ac:dyDescent="0.35">
      <c r="B52" s="82" t="s">
        <v>32</v>
      </c>
      <c r="C52" s="217" t="s">
        <v>877</v>
      </c>
    </row>
    <row r="53" spans="2:3" ht="23.25" customHeight="1" x14ac:dyDescent="0.35">
      <c r="B53" s="82" t="s">
        <v>33</v>
      </c>
      <c r="C53" s="217" t="s">
        <v>877</v>
      </c>
    </row>
    <row r="54" spans="2:3" x14ac:dyDescent="0.35">
      <c r="B54" s="82" t="s">
        <v>34</v>
      </c>
      <c r="C54" s="217" t="s">
        <v>877</v>
      </c>
    </row>
    <row r="55" spans="2:3" ht="33" x14ac:dyDescent="0.35">
      <c r="B55" s="82" t="s">
        <v>35</v>
      </c>
      <c r="C55" s="217" t="s">
        <v>878</v>
      </c>
    </row>
    <row r="56" spans="2:3" x14ac:dyDescent="0.35">
      <c r="B56" s="82" t="s">
        <v>36</v>
      </c>
      <c r="C56" s="217" t="s">
        <v>878</v>
      </c>
    </row>
    <row r="57" spans="2:3" x14ac:dyDescent="0.35">
      <c r="B57" s="84" t="s">
        <v>37</v>
      </c>
      <c r="C57" s="217" t="s">
        <v>878</v>
      </c>
    </row>
    <row r="58" spans="2:3" ht="23.25" customHeight="1" x14ac:dyDescent="0.35">
      <c r="B58" s="84" t="s">
        <v>38</v>
      </c>
      <c r="C58" s="217" t="s">
        <v>878</v>
      </c>
    </row>
    <row r="59" spans="2:3" ht="33" x14ac:dyDescent="0.35">
      <c r="B59" s="82" t="s">
        <v>39</v>
      </c>
      <c r="C59" s="217" t="s">
        <v>996</v>
      </c>
    </row>
    <row r="60" spans="2:3" ht="45.75" customHeight="1" x14ac:dyDescent="0.35">
      <c r="B60" s="82" t="s">
        <v>40</v>
      </c>
      <c r="C60" s="217" t="s">
        <v>997</v>
      </c>
    </row>
    <row r="61" spans="2:3" ht="49.5" x14ac:dyDescent="0.35">
      <c r="B61" s="82" t="s">
        <v>41</v>
      </c>
      <c r="C61" s="217" t="s">
        <v>998</v>
      </c>
    </row>
    <row r="62" spans="2:3" ht="49.5" x14ac:dyDescent="0.35">
      <c r="B62" s="69" t="s">
        <v>42</v>
      </c>
      <c r="C62" s="217" t="s">
        <v>878</v>
      </c>
    </row>
    <row r="63" spans="2:3" x14ac:dyDescent="0.35">
      <c r="B63" s="84" t="s">
        <v>43</v>
      </c>
      <c r="C63" s="217" t="s">
        <v>879</v>
      </c>
    </row>
    <row r="64" spans="2:3" x14ac:dyDescent="0.35">
      <c r="B64" s="84" t="s">
        <v>44</v>
      </c>
      <c r="C64" s="217" t="s">
        <v>879</v>
      </c>
    </row>
    <row r="65" spans="2:3" ht="34.5" customHeight="1" x14ac:dyDescent="0.35">
      <c r="B65" s="84" t="s">
        <v>45</v>
      </c>
      <c r="C65" s="217" t="s">
        <v>999</v>
      </c>
    </row>
    <row r="66" spans="2:3" ht="49.5" x14ac:dyDescent="0.35">
      <c r="B66" s="69" t="s">
        <v>46</v>
      </c>
      <c r="C66" s="217" t="s">
        <v>878</v>
      </c>
    </row>
    <row r="67" spans="2:3" x14ac:dyDescent="0.35">
      <c r="B67" s="82" t="s">
        <v>47</v>
      </c>
      <c r="C67" s="217" t="s">
        <v>878</v>
      </c>
    </row>
    <row r="68" spans="2:3" x14ac:dyDescent="0.35">
      <c r="B68" s="84" t="s">
        <v>48</v>
      </c>
      <c r="C68" s="217" t="s">
        <v>878</v>
      </c>
    </row>
    <row r="69" spans="2:3" x14ac:dyDescent="0.35">
      <c r="B69" s="84"/>
      <c r="C69" s="217"/>
    </row>
    <row r="70" spans="2:3" ht="25" customHeight="1" x14ac:dyDescent="0.35">
      <c r="B70" s="188" t="s">
        <v>49</v>
      </c>
      <c r="C70" s="221"/>
    </row>
    <row r="71" spans="2:3" ht="33" x14ac:dyDescent="0.35">
      <c r="B71" s="84" t="s">
        <v>50</v>
      </c>
      <c r="C71" s="217" t="s">
        <v>930</v>
      </c>
    </row>
    <row r="72" spans="2:3" ht="23.25" customHeight="1" x14ac:dyDescent="0.35">
      <c r="B72" s="82" t="s">
        <v>18</v>
      </c>
      <c r="C72" s="217" t="s">
        <v>974</v>
      </c>
    </row>
    <row r="73" spans="2:3" x14ac:dyDescent="0.35">
      <c r="B73" s="84" t="s">
        <v>51</v>
      </c>
      <c r="C73" s="217" t="s">
        <v>931</v>
      </c>
    </row>
    <row r="74" spans="2:3" ht="67.5" customHeight="1" x14ac:dyDescent="0.35">
      <c r="B74" s="82" t="s">
        <v>21</v>
      </c>
      <c r="C74" s="217" t="s">
        <v>932</v>
      </c>
    </row>
    <row r="75" spans="2:3" ht="15.75" customHeight="1" x14ac:dyDescent="0.35">
      <c r="B75" s="82" t="s">
        <v>23</v>
      </c>
      <c r="C75" s="217" t="s">
        <v>933</v>
      </c>
    </row>
    <row r="76" spans="2:3" x14ac:dyDescent="0.35">
      <c r="B76" s="82" t="s">
        <v>25</v>
      </c>
      <c r="C76" s="217" t="s">
        <v>933</v>
      </c>
    </row>
    <row r="77" spans="2:3" x14ac:dyDescent="0.35">
      <c r="B77" s="82" t="s">
        <v>26</v>
      </c>
      <c r="C77" s="217" t="s">
        <v>933</v>
      </c>
    </row>
    <row r="78" spans="2:3" x14ac:dyDescent="0.35">
      <c r="B78" s="82" t="s">
        <v>27</v>
      </c>
      <c r="C78" s="217" t="s">
        <v>933</v>
      </c>
    </row>
    <row r="79" spans="2:3" x14ac:dyDescent="0.35">
      <c r="B79" s="85" t="s">
        <v>52</v>
      </c>
      <c r="C79" s="217"/>
    </row>
    <row r="80" spans="2:3" ht="25" customHeight="1" x14ac:dyDescent="0.35">
      <c r="B80" s="188" t="s">
        <v>934</v>
      </c>
      <c r="C80" s="221"/>
    </row>
    <row r="81" spans="2:3" ht="99" x14ac:dyDescent="0.35">
      <c r="B81" s="82" t="s">
        <v>301</v>
      </c>
      <c r="C81" s="246" t="s">
        <v>935</v>
      </c>
    </row>
    <row r="82" spans="2:3" ht="247.5" x14ac:dyDescent="0.35">
      <c r="B82" s="82" t="s">
        <v>53</v>
      </c>
      <c r="C82" s="217" t="s">
        <v>289</v>
      </c>
    </row>
    <row r="83" spans="2:3" x14ac:dyDescent="0.35">
      <c r="B83" s="82" t="s">
        <v>54</v>
      </c>
      <c r="C83" s="217" t="s">
        <v>936</v>
      </c>
    </row>
    <row r="84" spans="2:3" ht="198" x14ac:dyDescent="0.35">
      <c r="B84" s="82" t="s">
        <v>56</v>
      </c>
      <c r="C84" s="217" t="s">
        <v>57</v>
      </c>
    </row>
    <row r="85" spans="2:3" ht="280.5" x14ac:dyDescent="0.35">
      <c r="B85" s="82" t="s">
        <v>58</v>
      </c>
      <c r="C85" s="217" t="s">
        <v>975</v>
      </c>
    </row>
    <row r="86" spans="2:3" ht="231" x14ac:dyDescent="0.35">
      <c r="B86" s="82" t="s">
        <v>60</v>
      </c>
      <c r="C86" s="217" t="s">
        <v>61</v>
      </c>
    </row>
    <row r="87" spans="2:3" ht="180.75" customHeight="1" x14ac:dyDescent="0.35">
      <c r="B87" s="69" t="s">
        <v>62</v>
      </c>
      <c r="C87" s="217" t="s">
        <v>937</v>
      </c>
    </row>
    <row r="88" spans="2:3" ht="148.5" x14ac:dyDescent="0.35">
      <c r="B88" s="82" t="s">
        <v>63</v>
      </c>
      <c r="C88" s="217" t="s">
        <v>64</v>
      </c>
    </row>
    <row r="89" spans="2:3" ht="198" x14ac:dyDescent="0.35">
      <c r="B89" s="82" t="s">
        <v>65</v>
      </c>
      <c r="C89" s="217" t="s">
        <v>938</v>
      </c>
    </row>
    <row r="90" spans="2:3" ht="99" x14ac:dyDescent="0.35">
      <c r="B90" s="82" t="s">
        <v>66</v>
      </c>
      <c r="C90" s="217" t="s">
        <v>67</v>
      </c>
    </row>
    <row r="91" spans="2:3" ht="66" x14ac:dyDescent="0.35">
      <c r="B91" s="82" t="s">
        <v>68</v>
      </c>
      <c r="C91" s="217" t="s">
        <v>69</v>
      </c>
    </row>
    <row r="92" spans="2:3" ht="148.5" x14ac:dyDescent="0.35">
      <c r="B92" s="82" t="s">
        <v>70</v>
      </c>
      <c r="C92" s="217" t="s">
        <v>885</v>
      </c>
    </row>
    <row r="93" spans="2:3" ht="99" x14ac:dyDescent="0.35">
      <c r="B93" s="82" t="s">
        <v>71</v>
      </c>
      <c r="C93" s="217" t="s">
        <v>72</v>
      </c>
    </row>
    <row r="94" spans="2:3" ht="49.5" x14ac:dyDescent="0.35">
      <c r="B94" s="84" t="s">
        <v>73</v>
      </c>
      <c r="C94" s="217" t="s">
        <v>74</v>
      </c>
    </row>
    <row r="95" spans="2:3" ht="115.5" x14ac:dyDescent="0.35">
      <c r="B95" s="84" t="s">
        <v>302</v>
      </c>
      <c r="C95" s="217" t="s">
        <v>939</v>
      </c>
    </row>
    <row r="96" spans="2:3" ht="264" x14ac:dyDescent="0.35">
      <c r="B96" s="84" t="s">
        <v>75</v>
      </c>
      <c r="C96" s="217" t="s">
        <v>288</v>
      </c>
    </row>
    <row r="97" spans="2:3" ht="99" x14ac:dyDescent="0.35">
      <c r="B97" s="84" t="s">
        <v>76</v>
      </c>
      <c r="C97" s="217" t="s">
        <v>77</v>
      </c>
    </row>
    <row r="98" spans="2:3" ht="49.5" x14ac:dyDescent="0.35">
      <c r="B98" s="84" t="s">
        <v>78</v>
      </c>
      <c r="C98" s="217" t="s">
        <v>79</v>
      </c>
    </row>
    <row r="99" spans="2:3" ht="99" x14ac:dyDescent="0.35">
      <c r="B99" s="84" t="s">
        <v>80</v>
      </c>
      <c r="C99" s="217" t="s">
        <v>940</v>
      </c>
    </row>
    <row r="100" spans="2:3" ht="99" x14ac:dyDescent="0.35">
      <c r="B100" s="82" t="s">
        <v>81</v>
      </c>
      <c r="C100" s="217" t="s">
        <v>303</v>
      </c>
    </row>
    <row r="101" spans="2:3" ht="33" x14ac:dyDescent="0.35">
      <c r="B101" s="70" t="s">
        <v>287</v>
      </c>
      <c r="C101" s="217" t="s">
        <v>304</v>
      </c>
    </row>
    <row r="102" spans="2:3" x14ac:dyDescent="0.35">
      <c r="B102" s="70"/>
      <c r="C102" s="217"/>
    </row>
    <row r="103" spans="2:3" ht="25" customHeight="1" x14ac:dyDescent="0.35">
      <c r="B103" s="188" t="s">
        <v>944</v>
      </c>
      <c r="C103" s="221"/>
    </row>
    <row r="104" spans="2:3" ht="33" x14ac:dyDescent="0.35">
      <c r="B104" s="71"/>
      <c r="C104" s="247" t="s">
        <v>874</v>
      </c>
    </row>
    <row r="105" spans="2:3" x14ac:dyDescent="0.35">
      <c r="B105" s="71"/>
      <c r="C105" s="217" t="s">
        <v>300</v>
      </c>
    </row>
    <row r="106" spans="2:3" x14ac:dyDescent="0.35">
      <c r="B106" s="69"/>
      <c r="C106" s="217">
        <v>0</v>
      </c>
    </row>
    <row r="107" spans="2:3" x14ac:dyDescent="0.35">
      <c r="B107" s="69"/>
      <c r="C107" s="217">
        <v>0.15</v>
      </c>
    </row>
    <row r="108" spans="2:3" x14ac:dyDescent="0.35">
      <c r="B108" s="69"/>
      <c r="C108" s="217">
        <v>0.3</v>
      </c>
    </row>
    <row r="109" spans="2:3" x14ac:dyDescent="0.35">
      <c r="B109" s="69"/>
      <c r="C109" s="217">
        <v>0.4</v>
      </c>
    </row>
    <row r="110" spans="2:3" x14ac:dyDescent="0.35">
      <c r="B110" s="69"/>
      <c r="C110" s="217">
        <v>0.5</v>
      </c>
    </row>
    <row r="111" spans="2:3" x14ac:dyDescent="0.35">
      <c r="B111" s="69"/>
      <c r="C111" s="217"/>
    </row>
    <row r="112" spans="2:3" ht="33" x14ac:dyDescent="0.35">
      <c r="B112" s="71"/>
      <c r="C112" s="247" t="s">
        <v>888</v>
      </c>
    </row>
    <row r="113" spans="2:3" x14ac:dyDescent="0.35">
      <c r="B113" s="71"/>
      <c r="C113" s="217" t="s">
        <v>889</v>
      </c>
    </row>
    <row r="114" spans="2:3" x14ac:dyDescent="0.35">
      <c r="B114" s="69"/>
      <c r="C114" s="217">
        <v>0</v>
      </c>
    </row>
    <row r="115" spans="2:3" x14ac:dyDescent="0.35">
      <c r="B115" s="69"/>
      <c r="C115" s="217" t="s">
        <v>891</v>
      </c>
    </row>
    <row r="116" spans="2:3" x14ac:dyDescent="0.35">
      <c r="B116" s="69"/>
      <c r="C116" s="217" t="s">
        <v>890</v>
      </c>
    </row>
    <row r="117" spans="2:3" x14ac:dyDescent="0.35">
      <c r="B117" s="70"/>
      <c r="C117" s="217"/>
    </row>
    <row r="118" spans="2:3" ht="25" customHeight="1" x14ac:dyDescent="0.35">
      <c r="B118" s="188" t="s">
        <v>941</v>
      </c>
      <c r="C118" s="221"/>
    </row>
    <row r="119" spans="2:3" x14ac:dyDescent="0.35">
      <c r="B119" s="79"/>
      <c r="C119" s="217" t="s">
        <v>942</v>
      </c>
    </row>
    <row r="120" spans="2:3" ht="33" x14ac:dyDescent="0.35">
      <c r="B120" s="79"/>
      <c r="C120" s="217" t="s">
        <v>976</v>
      </c>
    </row>
    <row r="121" spans="2:3" ht="66" x14ac:dyDescent="0.35">
      <c r="B121" s="79"/>
      <c r="C121" s="217" t="s">
        <v>977</v>
      </c>
    </row>
    <row r="122" spans="2:3" ht="66" x14ac:dyDescent="0.35">
      <c r="B122" s="79"/>
      <c r="C122" s="217" t="s">
        <v>1000</v>
      </c>
    </row>
    <row r="123" spans="2:3" ht="49.5" x14ac:dyDescent="0.35">
      <c r="B123" s="79"/>
      <c r="C123" s="217" t="s">
        <v>988</v>
      </c>
    </row>
    <row r="124" spans="2:3" ht="49.5" x14ac:dyDescent="0.35">
      <c r="B124" s="79"/>
      <c r="C124" s="217" t="s">
        <v>978</v>
      </c>
    </row>
    <row r="125" spans="2:3" ht="15.65" customHeight="1" x14ac:dyDescent="0.35">
      <c r="B125" s="79"/>
      <c r="C125" s="217"/>
    </row>
    <row r="126" spans="2:3" ht="25" customHeight="1" x14ac:dyDescent="0.35">
      <c r="B126" s="188" t="s">
        <v>82</v>
      </c>
      <c r="C126" s="221"/>
    </row>
    <row r="127" spans="2:3" x14ac:dyDescent="0.35">
      <c r="B127" s="79"/>
      <c r="C127" s="248" t="s">
        <v>942</v>
      </c>
    </row>
    <row r="128" spans="2:3" x14ac:dyDescent="0.35">
      <c r="B128" s="79"/>
      <c r="C128" s="217"/>
    </row>
    <row r="129" spans="2:3" ht="25" customHeight="1" x14ac:dyDescent="0.35">
      <c r="B129" s="188" t="s">
        <v>83</v>
      </c>
      <c r="C129" s="221"/>
    </row>
    <row r="130" spans="2:3" ht="17.5" customHeight="1" x14ac:dyDescent="0.35">
      <c r="B130" s="84"/>
      <c r="C130" s="216" t="s">
        <v>84</v>
      </c>
    </row>
    <row r="131" spans="2:3" ht="17.5" customHeight="1" x14ac:dyDescent="0.35">
      <c r="B131" s="84"/>
      <c r="C131" s="217"/>
    </row>
    <row r="132" spans="2:3" ht="25" customHeight="1" x14ac:dyDescent="0.35">
      <c r="B132" s="188" t="s">
        <v>85</v>
      </c>
      <c r="C132" s="221"/>
    </row>
    <row r="133" spans="2:3" x14ac:dyDescent="0.35">
      <c r="B133" s="79"/>
      <c r="C133" s="216" t="s">
        <v>86</v>
      </c>
    </row>
    <row r="134" spans="2:3" x14ac:dyDescent="0.35">
      <c r="B134" s="79"/>
      <c r="C134" s="217"/>
    </row>
    <row r="135" spans="2:3" ht="25" customHeight="1" x14ac:dyDescent="0.35">
      <c r="B135" s="188" t="s">
        <v>87</v>
      </c>
      <c r="C135" s="221"/>
    </row>
    <row r="136" spans="2:3" ht="15.65" customHeight="1" x14ac:dyDescent="0.35">
      <c r="B136" s="79"/>
      <c r="C136" s="249">
        <v>0.15</v>
      </c>
    </row>
    <row r="137" spans="2:3" ht="15.65" customHeight="1" x14ac:dyDescent="0.35">
      <c r="B137" s="79"/>
      <c r="C137" s="217"/>
    </row>
    <row r="138" spans="2:3" ht="25" customHeight="1" x14ac:dyDescent="0.35">
      <c r="B138" s="188" t="s">
        <v>943</v>
      </c>
      <c r="C138" s="221"/>
    </row>
    <row r="139" spans="2:3" x14ac:dyDescent="0.35">
      <c r="B139" s="79"/>
      <c r="C139" s="217" t="s">
        <v>899</v>
      </c>
    </row>
    <row r="140" spans="2:3" x14ac:dyDescent="0.35">
      <c r="B140" s="79"/>
      <c r="C140" s="217"/>
    </row>
  </sheetData>
  <mergeCells count="2">
    <mergeCell ref="B4:C4"/>
    <mergeCell ref="B3:C3"/>
  </mergeCells>
  <pageMargins left="0.70866141732283472" right="0.70866141732283472" top="0.74803149606299213" bottom="0.74803149606299213" header="0.31496062992125984" footer="0.31496062992125984"/>
  <pageSetup scale="77" fitToHeight="0" orientation="landscape" r:id="rId1"/>
  <headerFooter>
    <oddFooter>Página &amp;P de &amp;F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zoomScale="85" zoomScaleNormal="85" workbookViewId="0">
      <selection activeCell="B6" sqref="B6"/>
    </sheetView>
  </sheetViews>
  <sheetFormatPr baseColWidth="10" defaultColWidth="11.453125" defaultRowHeight="16.5" x14ac:dyDescent="0.45"/>
  <cols>
    <col min="1" max="1" width="5.54296875" style="86" customWidth="1"/>
    <col min="2" max="2" width="78.54296875" style="86" customWidth="1"/>
    <col min="3" max="3" width="11.453125" style="86"/>
    <col min="4" max="4" width="15.7265625" style="86" customWidth="1"/>
    <col min="5" max="5" width="11.453125" style="86"/>
    <col min="6" max="6" width="21" style="86" customWidth="1"/>
    <col min="7" max="7" width="19.26953125" style="86" bestFit="1" customWidth="1"/>
    <col min="8" max="16384" width="11.453125" style="86"/>
  </cols>
  <sheetData>
    <row r="1" spans="2:7" ht="20.149999999999999" customHeight="1" x14ac:dyDescent="0.45"/>
    <row r="2" spans="2:7" ht="30.75" customHeight="1" x14ac:dyDescent="0.45">
      <c r="B2" s="233" t="s">
        <v>647</v>
      </c>
      <c r="C2" s="233"/>
      <c r="D2" s="233"/>
      <c r="E2" s="233"/>
      <c r="F2" s="233"/>
      <c r="G2" s="233"/>
    </row>
    <row r="3" spans="2:7" ht="30.75" customHeight="1" x14ac:dyDescent="0.45">
      <c r="B3" s="106" t="s">
        <v>325</v>
      </c>
      <c r="C3" s="106" t="s">
        <v>326</v>
      </c>
      <c r="D3" s="106" t="s">
        <v>327</v>
      </c>
      <c r="E3" s="106" t="s">
        <v>328</v>
      </c>
      <c r="F3" s="106" t="s">
        <v>329</v>
      </c>
      <c r="G3" s="107" t="s">
        <v>330</v>
      </c>
    </row>
    <row r="4" spans="2:7" s="133" customFormat="1" ht="15.75" customHeight="1" x14ac:dyDescent="0.45">
      <c r="B4" s="108" t="s">
        <v>240</v>
      </c>
      <c r="C4" s="108"/>
      <c r="D4" s="108"/>
      <c r="E4" s="108"/>
      <c r="F4" s="108"/>
      <c r="G4" s="108"/>
    </row>
    <row r="5" spans="2:7" s="133" customFormat="1" x14ac:dyDescent="0.45">
      <c r="B5" s="152" t="s">
        <v>648</v>
      </c>
      <c r="C5" s="110" t="s">
        <v>376</v>
      </c>
      <c r="D5" s="110" t="s">
        <v>376</v>
      </c>
      <c r="E5" s="153"/>
      <c r="F5" s="152" t="s">
        <v>240</v>
      </c>
      <c r="G5" s="154">
        <v>250000000</v>
      </c>
    </row>
    <row r="6" spans="2:7" s="133" customFormat="1" ht="15.75" customHeight="1" x14ac:dyDescent="0.45">
      <c r="B6" s="108" t="s">
        <v>332</v>
      </c>
      <c r="C6" s="108"/>
      <c r="D6" s="108"/>
      <c r="E6" s="108"/>
      <c r="F6" s="108"/>
      <c r="G6" s="155">
        <f>SUM(G5)</f>
        <v>250000000</v>
      </c>
    </row>
    <row r="7" spans="2:7" s="133" customFormat="1" ht="15.75" customHeight="1" x14ac:dyDescent="0.45">
      <c r="B7" s="108" t="s">
        <v>241</v>
      </c>
      <c r="C7" s="108"/>
      <c r="D7" s="108"/>
      <c r="E7" s="108"/>
      <c r="F7" s="108"/>
      <c r="G7" s="108"/>
    </row>
    <row r="8" spans="2:7" s="133" customFormat="1" ht="33" x14ac:dyDescent="0.45">
      <c r="B8" s="152" t="s">
        <v>649</v>
      </c>
      <c r="C8" s="152" t="s">
        <v>650</v>
      </c>
      <c r="D8" s="110" t="s">
        <v>376</v>
      </c>
      <c r="E8" s="156">
        <v>4</v>
      </c>
      <c r="F8" s="156" t="s">
        <v>651</v>
      </c>
      <c r="G8" s="154">
        <v>500000000</v>
      </c>
    </row>
    <row r="9" spans="2:7" s="133" customFormat="1" ht="33" x14ac:dyDescent="0.45">
      <c r="B9" s="152" t="s">
        <v>652</v>
      </c>
      <c r="C9" s="152" t="s">
        <v>650</v>
      </c>
      <c r="D9" s="110" t="s">
        <v>376</v>
      </c>
      <c r="E9" s="156">
        <v>1</v>
      </c>
      <c r="F9" s="156" t="s">
        <v>651</v>
      </c>
      <c r="G9" s="154">
        <v>60000000</v>
      </c>
    </row>
    <row r="10" spans="2:7" s="133" customFormat="1" x14ac:dyDescent="0.45">
      <c r="B10" s="152" t="s">
        <v>653</v>
      </c>
      <c r="C10" s="152" t="s">
        <v>654</v>
      </c>
      <c r="D10" s="110" t="s">
        <v>376</v>
      </c>
      <c r="E10" s="156">
        <v>1</v>
      </c>
      <c r="F10" s="156" t="s">
        <v>651</v>
      </c>
      <c r="G10" s="154">
        <v>40000000</v>
      </c>
    </row>
    <row r="11" spans="2:7" s="133" customFormat="1" x14ac:dyDescent="0.45">
      <c r="B11" s="152" t="s">
        <v>655</v>
      </c>
      <c r="C11" s="152" t="s">
        <v>654</v>
      </c>
      <c r="D11" s="110" t="s">
        <v>376</v>
      </c>
      <c r="E11" s="156">
        <v>1</v>
      </c>
      <c r="F11" s="156" t="s">
        <v>651</v>
      </c>
      <c r="G11" s="154">
        <v>35000000</v>
      </c>
    </row>
    <row r="12" spans="2:7" s="133" customFormat="1" x14ac:dyDescent="0.45">
      <c r="B12" s="152" t="s">
        <v>656</v>
      </c>
      <c r="C12" s="110" t="s">
        <v>376</v>
      </c>
      <c r="D12" s="110" t="s">
        <v>376</v>
      </c>
      <c r="E12" s="156"/>
      <c r="F12" s="156" t="s">
        <v>651</v>
      </c>
      <c r="G12" s="154">
        <v>20000000</v>
      </c>
    </row>
    <row r="13" spans="2:7" s="133" customFormat="1" x14ac:dyDescent="0.45">
      <c r="B13" s="157" t="s">
        <v>657</v>
      </c>
      <c r="C13" s="110"/>
      <c r="D13" s="110"/>
      <c r="E13" s="156"/>
      <c r="F13" s="156" t="s">
        <v>651</v>
      </c>
      <c r="G13" s="154">
        <v>31188000</v>
      </c>
    </row>
    <row r="14" spans="2:7" s="133" customFormat="1" x14ac:dyDescent="0.45">
      <c r="B14" s="157" t="s">
        <v>657</v>
      </c>
      <c r="C14" s="110"/>
      <c r="D14" s="110"/>
      <c r="E14" s="156"/>
      <c r="F14" s="156" t="s">
        <v>651</v>
      </c>
      <c r="G14" s="154">
        <v>31188000</v>
      </c>
    </row>
    <row r="15" spans="2:7" s="133" customFormat="1" ht="15.75" customHeight="1" x14ac:dyDescent="0.45">
      <c r="B15" s="108" t="s">
        <v>416</v>
      </c>
      <c r="C15" s="108"/>
      <c r="D15" s="108"/>
      <c r="E15" s="108"/>
      <c r="F15" s="108"/>
      <c r="G15" s="112">
        <f>SUM(G8:G14)</f>
        <v>717376000</v>
      </c>
    </row>
    <row r="16" spans="2:7" s="133" customFormat="1" x14ac:dyDescent="0.45">
      <c r="B16" s="117"/>
      <c r="C16" s="117"/>
      <c r="D16" s="117"/>
      <c r="E16" s="117"/>
      <c r="F16" s="118" t="s">
        <v>658</v>
      </c>
      <c r="G16" s="158">
        <f>G6+G15</f>
        <v>967376000</v>
      </c>
    </row>
    <row r="21" spans="7:7" x14ac:dyDescent="0.45">
      <c r="G21" s="151"/>
    </row>
  </sheetData>
  <mergeCells count="1">
    <mergeCell ref="B2:G2"/>
  </mergeCells>
  <pageMargins left="0.70866141732283472" right="0.70866141732283472" top="0.74803149606299213" bottom="0.74803149606299213" header="0.31496062992125984" footer="0.31496062992125984"/>
  <pageSetup scale="55" orientation="portrait" r:id="rId1"/>
  <headerFooter>
    <oddFooter>Página &amp;P de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zoomScale="85" zoomScaleNormal="85" workbookViewId="0">
      <selection activeCell="B9" sqref="B9"/>
    </sheetView>
  </sheetViews>
  <sheetFormatPr baseColWidth="10" defaultColWidth="11.453125" defaultRowHeight="16.5" x14ac:dyDescent="0.45"/>
  <cols>
    <col min="1" max="1" width="5.54296875" style="86" customWidth="1"/>
    <col min="2" max="2" width="78.54296875" style="86" customWidth="1"/>
    <col min="3" max="3" width="11.453125" style="86"/>
    <col min="4" max="4" width="15.7265625" style="86" customWidth="1"/>
    <col min="5" max="5" width="11.453125" style="86"/>
    <col min="6" max="6" width="21" style="86" customWidth="1"/>
    <col min="7" max="7" width="19.26953125" style="86" bestFit="1" customWidth="1"/>
    <col min="8" max="8" width="13.54296875" style="86" bestFit="1" customWidth="1"/>
    <col min="9" max="16384" width="11.453125" style="86"/>
  </cols>
  <sheetData>
    <row r="1" spans="2:7" ht="20.149999999999999" customHeight="1" x14ac:dyDescent="0.45"/>
    <row r="2" spans="2:7" x14ac:dyDescent="0.45">
      <c r="B2" s="233" t="s">
        <v>659</v>
      </c>
      <c r="C2" s="233"/>
      <c r="D2" s="233"/>
      <c r="E2" s="233"/>
      <c r="F2" s="233"/>
      <c r="G2" s="233"/>
    </row>
    <row r="3" spans="2:7" ht="45.75" customHeight="1" x14ac:dyDescent="0.45">
      <c r="B3" s="106" t="s">
        <v>325</v>
      </c>
      <c r="C3" s="106" t="s">
        <v>326</v>
      </c>
      <c r="D3" s="106" t="s">
        <v>327</v>
      </c>
      <c r="E3" s="106" t="s">
        <v>328</v>
      </c>
      <c r="F3" s="106" t="s">
        <v>329</v>
      </c>
      <c r="G3" s="107" t="s">
        <v>330</v>
      </c>
    </row>
    <row r="4" spans="2:7" x14ac:dyDescent="0.45">
      <c r="B4" s="108" t="s">
        <v>240</v>
      </c>
      <c r="C4" s="108"/>
      <c r="D4" s="108"/>
      <c r="E4" s="108"/>
      <c r="F4" s="108"/>
      <c r="G4" s="108"/>
    </row>
    <row r="5" spans="2:7" s="88" customFormat="1" x14ac:dyDescent="0.45">
      <c r="B5" s="159" t="s">
        <v>660</v>
      </c>
      <c r="C5" s="160" t="s">
        <v>376</v>
      </c>
      <c r="D5" s="160" t="s">
        <v>376</v>
      </c>
      <c r="E5" s="161"/>
      <c r="F5" s="161" t="s">
        <v>240</v>
      </c>
      <c r="G5" s="162">
        <v>2082849847</v>
      </c>
    </row>
    <row r="6" spans="2:7" s="88" customFormat="1" x14ac:dyDescent="0.45">
      <c r="B6" s="159" t="s">
        <v>661</v>
      </c>
      <c r="C6" s="160" t="s">
        <v>376</v>
      </c>
      <c r="D6" s="160" t="s">
        <v>376</v>
      </c>
      <c r="E6" s="161">
        <v>3</v>
      </c>
      <c r="F6" s="161" t="s">
        <v>240</v>
      </c>
      <c r="G6" s="162">
        <v>3500000000</v>
      </c>
    </row>
    <row r="7" spans="2:7" s="88" customFormat="1" x14ac:dyDescent="0.45">
      <c r="B7" s="108" t="s">
        <v>332</v>
      </c>
      <c r="C7" s="108"/>
      <c r="D7" s="108"/>
      <c r="E7" s="108"/>
      <c r="F7" s="108"/>
      <c r="G7" s="112">
        <f>SUM(G5:G6)</f>
        <v>5582849847</v>
      </c>
    </row>
    <row r="8" spans="2:7" s="88" customFormat="1" x14ac:dyDescent="0.45">
      <c r="B8" s="108" t="s">
        <v>241</v>
      </c>
      <c r="C8" s="108"/>
      <c r="D8" s="108"/>
      <c r="E8" s="108"/>
      <c r="F8" s="108"/>
      <c r="G8" s="113"/>
    </row>
    <row r="9" spans="2:7" s="88" customFormat="1" x14ac:dyDescent="0.45">
      <c r="B9" s="159" t="s">
        <v>662</v>
      </c>
      <c r="C9" s="159" t="s">
        <v>663</v>
      </c>
      <c r="D9" s="160" t="s">
        <v>376</v>
      </c>
      <c r="E9" s="161">
        <v>3</v>
      </c>
      <c r="F9" s="161" t="s">
        <v>651</v>
      </c>
      <c r="G9" s="162">
        <v>60000000</v>
      </c>
    </row>
    <row r="10" spans="2:7" s="88" customFormat="1" x14ac:dyDescent="0.45">
      <c r="B10" s="159" t="s">
        <v>664</v>
      </c>
      <c r="C10" s="159" t="s">
        <v>650</v>
      </c>
      <c r="D10" s="160" t="s">
        <v>376</v>
      </c>
      <c r="E10" s="161">
        <v>4</v>
      </c>
      <c r="F10" s="161" t="s">
        <v>651</v>
      </c>
      <c r="G10" s="162">
        <v>280000000</v>
      </c>
    </row>
    <row r="11" spans="2:7" s="88" customFormat="1" x14ac:dyDescent="0.45">
      <c r="B11" s="159" t="s">
        <v>665</v>
      </c>
      <c r="C11" s="159" t="s">
        <v>654</v>
      </c>
      <c r="D11" s="160" t="s">
        <v>376</v>
      </c>
      <c r="E11" s="161">
        <v>2</v>
      </c>
      <c r="F11" s="161" t="s">
        <v>651</v>
      </c>
      <c r="G11" s="162">
        <v>68000000</v>
      </c>
    </row>
    <row r="12" spans="2:7" s="88" customFormat="1" x14ac:dyDescent="0.45">
      <c r="B12" s="159" t="s">
        <v>666</v>
      </c>
      <c r="C12" s="159" t="s">
        <v>654</v>
      </c>
      <c r="D12" s="160" t="s">
        <v>376</v>
      </c>
      <c r="E12" s="161">
        <v>1</v>
      </c>
      <c r="F12" s="161" t="s">
        <v>651</v>
      </c>
      <c r="G12" s="162">
        <v>35000000</v>
      </c>
    </row>
    <row r="13" spans="2:7" s="88" customFormat="1" x14ac:dyDescent="0.45">
      <c r="B13" s="159" t="s">
        <v>667</v>
      </c>
      <c r="C13" s="159" t="s">
        <v>668</v>
      </c>
      <c r="D13" s="160" t="s">
        <v>376</v>
      </c>
      <c r="E13" s="161">
        <v>1</v>
      </c>
      <c r="F13" s="161" t="s">
        <v>651</v>
      </c>
      <c r="G13" s="162">
        <v>40000000</v>
      </c>
    </row>
    <row r="14" spans="2:7" s="88" customFormat="1" x14ac:dyDescent="0.45">
      <c r="B14" s="163" t="s">
        <v>669</v>
      </c>
      <c r="C14" s="159"/>
      <c r="D14" s="160"/>
      <c r="E14" s="161"/>
      <c r="F14" s="161" t="s">
        <v>651</v>
      </c>
      <c r="G14" s="164">
        <v>390000</v>
      </c>
    </row>
    <row r="15" spans="2:7" s="88" customFormat="1" x14ac:dyDescent="0.45">
      <c r="B15" s="165" t="s">
        <v>670</v>
      </c>
      <c r="C15" s="159"/>
      <c r="D15" s="160"/>
      <c r="E15" s="161"/>
      <c r="F15" s="161" t="s">
        <v>651</v>
      </c>
      <c r="G15" s="166">
        <v>3497633</v>
      </c>
    </row>
    <row r="16" spans="2:7" s="88" customFormat="1" x14ac:dyDescent="0.45">
      <c r="B16" s="165" t="s">
        <v>670</v>
      </c>
      <c r="C16" s="159"/>
      <c r="D16" s="160"/>
      <c r="E16" s="161"/>
      <c r="F16" s="161" t="s">
        <v>651</v>
      </c>
      <c r="G16" s="166">
        <v>3497633</v>
      </c>
    </row>
    <row r="17" spans="2:7" s="88" customFormat="1" x14ac:dyDescent="0.45">
      <c r="B17" s="165" t="s">
        <v>670</v>
      </c>
      <c r="C17" s="159"/>
      <c r="D17" s="160"/>
      <c r="E17" s="161"/>
      <c r="F17" s="161" t="s">
        <v>651</v>
      </c>
      <c r="G17" s="166">
        <v>3497633</v>
      </c>
    </row>
    <row r="18" spans="2:7" s="88" customFormat="1" x14ac:dyDescent="0.45">
      <c r="B18" s="165" t="s">
        <v>598</v>
      </c>
      <c r="C18" s="159">
        <v>876</v>
      </c>
      <c r="D18" s="160" t="s">
        <v>376</v>
      </c>
      <c r="E18" s="161" t="s">
        <v>599</v>
      </c>
      <c r="F18" s="161" t="s">
        <v>376</v>
      </c>
      <c r="G18" s="166">
        <v>1256933</v>
      </c>
    </row>
    <row r="19" spans="2:7" s="88" customFormat="1" x14ac:dyDescent="0.45">
      <c r="B19" s="108" t="s">
        <v>416</v>
      </c>
      <c r="C19" s="108"/>
      <c r="D19" s="108"/>
      <c r="E19" s="108"/>
      <c r="F19" s="108"/>
      <c r="G19" s="112">
        <f>SUM(G9:G18)</f>
        <v>495139832</v>
      </c>
    </row>
    <row r="20" spans="2:7" s="88" customFormat="1" x14ac:dyDescent="0.45">
      <c r="B20" s="108" t="s">
        <v>320</v>
      </c>
      <c r="C20" s="108"/>
      <c r="D20" s="108"/>
      <c r="E20" s="108"/>
      <c r="F20" s="108"/>
      <c r="G20" s="113"/>
    </row>
    <row r="21" spans="2:7" s="88" customFormat="1" x14ac:dyDescent="0.45">
      <c r="B21" s="159" t="s">
        <v>671</v>
      </c>
      <c r="C21" s="159" t="s">
        <v>672</v>
      </c>
      <c r="D21" s="160" t="s">
        <v>376</v>
      </c>
      <c r="E21" s="161">
        <v>2</v>
      </c>
      <c r="F21" s="161" t="s">
        <v>320</v>
      </c>
      <c r="G21" s="162">
        <v>12441000</v>
      </c>
    </row>
    <row r="22" spans="2:7" s="88" customFormat="1" x14ac:dyDescent="0.45">
      <c r="B22" s="159" t="s">
        <v>673</v>
      </c>
      <c r="C22" s="159"/>
      <c r="D22" s="160"/>
      <c r="E22" s="161">
        <v>2</v>
      </c>
      <c r="F22" s="161" t="s">
        <v>320</v>
      </c>
      <c r="G22" s="162">
        <v>10846000</v>
      </c>
    </row>
    <row r="23" spans="2:7" s="88" customFormat="1" x14ac:dyDescent="0.45">
      <c r="B23" s="159" t="s">
        <v>674</v>
      </c>
      <c r="C23" s="159" t="s">
        <v>675</v>
      </c>
      <c r="D23" s="160" t="s">
        <v>376</v>
      </c>
      <c r="E23" s="161">
        <v>1</v>
      </c>
      <c r="F23" s="161" t="s">
        <v>320</v>
      </c>
      <c r="G23" s="162">
        <v>5200000</v>
      </c>
    </row>
    <row r="24" spans="2:7" s="88" customFormat="1" x14ac:dyDescent="0.45">
      <c r="B24" s="159" t="s">
        <v>676</v>
      </c>
      <c r="C24" s="160" t="s">
        <v>376</v>
      </c>
      <c r="D24" s="167" t="s">
        <v>677</v>
      </c>
      <c r="E24" s="161">
        <v>1</v>
      </c>
      <c r="F24" s="161" t="s">
        <v>320</v>
      </c>
      <c r="G24" s="168">
        <v>4600000</v>
      </c>
    </row>
    <row r="25" spans="2:7" s="88" customFormat="1" x14ac:dyDescent="0.45">
      <c r="B25" s="159" t="s">
        <v>678</v>
      </c>
      <c r="C25" s="169" t="s">
        <v>679</v>
      </c>
      <c r="D25" s="167" t="s">
        <v>680</v>
      </c>
      <c r="E25" s="161">
        <v>1</v>
      </c>
      <c r="F25" s="161" t="s">
        <v>320</v>
      </c>
      <c r="G25" s="168">
        <v>7500000</v>
      </c>
    </row>
    <row r="26" spans="2:7" s="88" customFormat="1" x14ac:dyDescent="0.45">
      <c r="B26" s="169" t="s">
        <v>681</v>
      </c>
      <c r="C26" s="169" t="s">
        <v>682</v>
      </c>
      <c r="D26" s="169"/>
      <c r="E26" s="161">
        <v>1</v>
      </c>
      <c r="F26" s="161" t="s">
        <v>320</v>
      </c>
      <c r="G26" s="168">
        <v>7100000</v>
      </c>
    </row>
    <row r="27" spans="2:7" s="88" customFormat="1" x14ac:dyDescent="0.45">
      <c r="B27" s="159" t="s">
        <v>678</v>
      </c>
      <c r="C27" s="169" t="s">
        <v>679</v>
      </c>
      <c r="D27" s="167" t="s">
        <v>683</v>
      </c>
      <c r="E27" s="161">
        <v>1</v>
      </c>
      <c r="F27" s="161" t="s">
        <v>320</v>
      </c>
      <c r="G27" s="168">
        <v>7500000</v>
      </c>
    </row>
    <row r="28" spans="2:7" s="88" customFormat="1" x14ac:dyDescent="0.45">
      <c r="B28" s="163" t="s">
        <v>576</v>
      </c>
      <c r="C28" s="169"/>
      <c r="D28" s="167"/>
      <c r="E28" s="161">
        <v>1</v>
      </c>
      <c r="F28" s="161" t="s">
        <v>320</v>
      </c>
      <c r="G28" s="164">
        <v>320000</v>
      </c>
    </row>
    <row r="29" spans="2:7" s="88" customFormat="1" x14ac:dyDescent="0.45">
      <c r="B29" s="163" t="s">
        <v>576</v>
      </c>
      <c r="C29" s="169"/>
      <c r="D29" s="167"/>
      <c r="E29" s="161">
        <v>1</v>
      </c>
      <c r="F29" s="161" t="s">
        <v>320</v>
      </c>
      <c r="G29" s="164">
        <v>320000</v>
      </c>
    </row>
    <row r="30" spans="2:7" s="88" customFormat="1" x14ac:dyDescent="0.45">
      <c r="B30" s="163" t="s">
        <v>684</v>
      </c>
      <c r="C30" s="169"/>
      <c r="D30" s="167"/>
      <c r="E30" s="161">
        <v>1</v>
      </c>
      <c r="F30" s="161" t="s">
        <v>320</v>
      </c>
      <c r="G30" s="164">
        <v>1250000</v>
      </c>
    </row>
    <row r="31" spans="2:7" s="88" customFormat="1" x14ac:dyDescent="0.45">
      <c r="B31" s="163" t="s">
        <v>685</v>
      </c>
      <c r="C31" s="169"/>
      <c r="D31" s="167"/>
      <c r="E31" s="161">
        <v>1</v>
      </c>
      <c r="F31" s="161" t="s">
        <v>320</v>
      </c>
      <c r="G31" s="164">
        <v>590000</v>
      </c>
    </row>
    <row r="32" spans="2:7" s="88" customFormat="1" x14ac:dyDescent="0.45">
      <c r="B32" s="165" t="s">
        <v>686</v>
      </c>
      <c r="C32" s="169"/>
      <c r="D32" s="167"/>
      <c r="E32" s="161">
        <v>1</v>
      </c>
      <c r="F32" s="161" t="s">
        <v>320</v>
      </c>
      <c r="G32" s="166">
        <v>1890000</v>
      </c>
    </row>
    <row r="33" spans="2:7" s="88" customFormat="1" x14ac:dyDescent="0.45">
      <c r="B33" s="165" t="s">
        <v>470</v>
      </c>
      <c r="C33" s="169">
        <v>852</v>
      </c>
      <c r="D33" s="167" t="s">
        <v>868</v>
      </c>
      <c r="E33" s="161" t="s">
        <v>522</v>
      </c>
      <c r="F33" s="161" t="s">
        <v>865</v>
      </c>
      <c r="G33" s="166">
        <v>1668750</v>
      </c>
    </row>
    <row r="34" spans="2:7" s="88" customFormat="1" x14ac:dyDescent="0.45">
      <c r="B34" s="165" t="s">
        <v>473</v>
      </c>
      <c r="C34" s="169">
        <v>853</v>
      </c>
      <c r="D34" s="167" t="s">
        <v>869</v>
      </c>
      <c r="E34" s="161" t="s">
        <v>522</v>
      </c>
      <c r="F34" s="161" t="s">
        <v>555</v>
      </c>
      <c r="G34" s="166">
        <v>420000</v>
      </c>
    </row>
    <row r="35" spans="2:7" s="88" customFormat="1" x14ac:dyDescent="0.45">
      <c r="B35" s="108" t="s">
        <v>334</v>
      </c>
      <c r="C35" s="108"/>
      <c r="D35" s="108"/>
      <c r="E35" s="108"/>
      <c r="F35" s="108"/>
      <c r="G35" s="112">
        <f>SUM(G21:G34)</f>
        <v>61645750</v>
      </c>
    </row>
    <row r="36" spans="2:7" s="88" customFormat="1" x14ac:dyDescent="0.45">
      <c r="B36" s="108" t="s">
        <v>321</v>
      </c>
      <c r="C36" s="108"/>
      <c r="D36" s="108"/>
      <c r="E36" s="108"/>
      <c r="F36" s="108"/>
      <c r="G36" s="113"/>
    </row>
    <row r="37" spans="2:7" s="88" customFormat="1" x14ac:dyDescent="0.45">
      <c r="B37" s="169" t="s">
        <v>687</v>
      </c>
      <c r="C37" s="169" t="s">
        <v>688</v>
      </c>
      <c r="D37" s="169" t="s">
        <v>689</v>
      </c>
      <c r="E37" s="161">
        <v>1</v>
      </c>
      <c r="F37" s="161" t="s">
        <v>321</v>
      </c>
      <c r="G37" s="168">
        <v>1055600</v>
      </c>
    </row>
    <row r="38" spans="2:7" s="88" customFormat="1" x14ac:dyDescent="0.45">
      <c r="B38" s="169" t="s">
        <v>687</v>
      </c>
      <c r="C38" s="169" t="s">
        <v>688</v>
      </c>
      <c r="D38" s="169" t="s">
        <v>690</v>
      </c>
      <c r="E38" s="161">
        <v>1</v>
      </c>
      <c r="F38" s="161" t="s">
        <v>321</v>
      </c>
      <c r="G38" s="168">
        <v>1055600</v>
      </c>
    </row>
    <row r="39" spans="2:7" s="88" customFormat="1" x14ac:dyDescent="0.45">
      <c r="B39" s="108" t="s">
        <v>338</v>
      </c>
      <c r="C39" s="108"/>
      <c r="D39" s="108"/>
      <c r="E39" s="108"/>
      <c r="F39" s="108"/>
      <c r="G39" s="112">
        <f>SUM(G37:G38)</f>
        <v>2111200</v>
      </c>
    </row>
    <row r="40" spans="2:7" x14ac:dyDescent="0.45">
      <c r="B40" s="106"/>
      <c r="C40" s="106"/>
      <c r="D40" s="106"/>
      <c r="E40" s="106"/>
      <c r="F40" s="170" t="s">
        <v>691</v>
      </c>
      <c r="G40" s="171">
        <f>G7+G19+G35+G39</f>
        <v>6141746629</v>
      </c>
    </row>
  </sheetData>
  <mergeCells count="1">
    <mergeCell ref="B2:G2"/>
  </mergeCells>
  <pageMargins left="0.70866141732283472" right="0.70866141732283472" top="0.74803149606299213" bottom="0.74803149606299213" header="0.31496062992125984" footer="0.31496062992125984"/>
  <pageSetup scale="55" orientation="portrait" r:id="rId1"/>
  <headerFooter>
    <oddFooter>Página &amp;P de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
  <sheetViews>
    <sheetView zoomScale="85" zoomScaleNormal="85" workbookViewId="0">
      <selection activeCell="D18" sqref="D18"/>
    </sheetView>
  </sheetViews>
  <sheetFormatPr baseColWidth="10" defaultColWidth="11.453125" defaultRowHeight="16.5" x14ac:dyDescent="0.45"/>
  <cols>
    <col min="1" max="1" width="5.54296875" style="86" customWidth="1"/>
    <col min="2" max="2" width="78.54296875" style="86" customWidth="1"/>
    <col min="3" max="4" width="11.453125" style="86" customWidth="1"/>
    <col min="5" max="5" width="15.7265625" style="86" customWidth="1"/>
    <col min="6" max="6" width="11.453125" style="86" customWidth="1"/>
    <col min="7" max="7" width="21" style="86" customWidth="1"/>
    <col min="8" max="8" width="19.26953125" style="86" bestFit="1" customWidth="1"/>
    <col min="9" max="16384" width="11.453125" style="86"/>
  </cols>
  <sheetData>
    <row r="1" spans="2:8" ht="20.149999999999999" customHeight="1" x14ac:dyDescent="0.45"/>
    <row r="2" spans="2:8" x14ac:dyDescent="0.45">
      <c r="B2" s="236" t="s">
        <v>692</v>
      </c>
      <c r="C2" s="236"/>
      <c r="D2" s="236"/>
      <c r="E2" s="236"/>
      <c r="F2" s="236"/>
      <c r="G2" s="236"/>
      <c r="H2" s="236"/>
    </row>
    <row r="3" spans="2:8" x14ac:dyDescent="0.45">
      <c r="B3" s="121" t="s">
        <v>325</v>
      </c>
      <c r="C3" s="121" t="s">
        <v>326</v>
      </c>
      <c r="D3" s="121" t="s">
        <v>860</v>
      </c>
      <c r="E3" s="121" t="s">
        <v>327</v>
      </c>
      <c r="F3" s="121" t="s">
        <v>328</v>
      </c>
      <c r="G3" s="121" t="s">
        <v>329</v>
      </c>
      <c r="H3" s="122" t="s">
        <v>330</v>
      </c>
    </row>
    <row r="4" spans="2:8" x14ac:dyDescent="0.45">
      <c r="B4" s="134" t="s">
        <v>240</v>
      </c>
      <c r="C4" s="134"/>
      <c r="D4" s="134"/>
      <c r="E4" s="134"/>
      <c r="F4" s="134"/>
      <c r="G4" s="134"/>
      <c r="H4" s="134"/>
    </row>
    <row r="5" spans="2:8" ht="12.75" customHeight="1" x14ac:dyDescent="0.45">
      <c r="B5" s="145" t="s">
        <v>693</v>
      </c>
      <c r="C5" s="135" t="s">
        <v>376</v>
      </c>
      <c r="D5" s="135"/>
      <c r="E5" s="135" t="s">
        <v>376</v>
      </c>
      <c r="F5" s="136">
        <v>1</v>
      </c>
      <c r="G5" s="136" t="s">
        <v>240</v>
      </c>
      <c r="H5" s="137">
        <v>400000000</v>
      </c>
    </row>
    <row r="6" spans="2:8" s="133" customFormat="1" ht="12.75" customHeight="1" x14ac:dyDescent="0.45">
      <c r="B6" s="145" t="s">
        <v>694</v>
      </c>
      <c r="C6" s="135" t="s">
        <v>376</v>
      </c>
      <c r="D6" s="135"/>
      <c r="E6" s="135" t="s">
        <v>376</v>
      </c>
      <c r="F6" s="136">
        <v>1</v>
      </c>
      <c r="G6" s="136" t="s">
        <v>240</v>
      </c>
      <c r="H6" s="137">
        <v>2500000000</v>
      </c>
    </row>
    <row r="7" spans="2:8" s="133" customFormat="1" ht="12.75" customHeight="1" x14ac:dyDescent="0.45">
      <c r="B7" s="135" t="s">
        <v>695</v>
      </c>
      <c r="C7" s="135" t="s">
        <v>376</v>
      </c>
      <c r="D7" s="135"/>
      <c r="E7" s="135" t="s">
        <v>376</v>
      </c>
      <c r="F7" s="136">
        <v>1</v>
      </c>
      <c r="G7" s="136" t="s">
        <v>240</v>
      </c>
      <c r="H7" s="137">
        <v>150000000</v>
      </c>
    </row>
    <row r="8" spans="2:8" s="133" customFormat="1" ht="12.75" customHeight="1" x14ac:dyDescent="0.45">
      <c r="B8" s="145" t="s">
        <v>696</v>
      </c>
      <c r="C8" s="135" t="s">
        <v>376</v>
      </c>
      <c r="D8" s="135"/>
      <c r="E8" s="135" t="s">
        <v>376</v>
      </c>
      <c r="F8" s="136">
        <v>1</v>
      </c>
      <c r="G8" s="136" t="s">
        <v>240</v>
      </c>
      <c r="H8" s="137">
        <v>3000000000</v>
      </c>
    </row>
    <row r="9" spans="2:8" s="133" customFormat="1" x14ac:dyDescent="0.45">
      <c r="B9" s="134" t="s">
        <v>332</v>
      </c>
      <c r="C9" s="134"/>
      <c r="D9" s="134"/>
      <c r="E9" s="134"/>
      <c r="F9" s="134"/>
      <c r="G9" s="134"/>
      <c r="H9" s="138">
        <f>SUM(H5:H8)</f>
        <v>6050000000</v>
      </c>
    </row>
    <row r="10" spans="2:8" s="133" customFormat="1" x14ac:dyDescent="0.45">
      <c r="B10" s="134" t="s">
        <v>241</v>
      </c>
      <c r="C10" s="134"/>
      <c r="D10" s="134"/>
      <c r="E10" s="134"/>
      <c r="F10" s="134"/>
      <c r="G10" s="134"/>
      <c r="H10" s="139"/>
    </row>
    <row r="11" spans="2:8" s="133" customFormat="1" ht="12.75" customHeight="1" x14ac:dyDescent="0.45">
      <c r="B11" s="135" t="s">
        <v>697</v>
      </c>
      <c r="C11" s="135" t="s">
        <v>698</v>
      </c>
      <c r="D11" s="135"/>
      <c r="E11" s="135" t="s">
        <v>376</v>
      </c>
      <c r="F11" s="135">
        <v>1</v>
      </c>
      <c r="G11" s="135" t="s">
        <v>318</v>
      </c>
      <c r="H11" s="140">
        <v>10700000</v>
      </c>
    </row>
    <row r="12" spans="2:8" s="133" customFormat="1" ht="12.75" customHeight="1" x14ac:dyDescent="0.45">
      <c r="B12" s="145" t="s">
        <v>699</v>
      </c>
      <c r="C12" s="145" t="s">
        <v>700</v>
      </c>
      <c r="D12" s="145"/>
      <c r="E12" s="135" t="s">
        <v>376</v>
      </c>
      <c r="F12" s="136">
        <v>4</v>
      </c>
      <c r="G12" s="136" t="s">
        <v>318</v>
      </c>
      <c r="H12" s="172">
        <v>180000000</v>
      </c>
    </row>
    <row r="13" spans="2:8" s="133" customFormat="1" ht="12.75" customHeight="1" x14ac:dyDescent="0.45">
      <c r="B13" s="145" t="s">
        <v>701</v>
      </c>
      <c r="C13" s="145" t="s">
        <v>654</v>
      </c>
      <c r="D13" s="145"/>
      <c r="E13" s="135" t="s">
        <v>376</v>
      </c>
      <c r="F13" s="136">
        <v>1</v>
      </c>
      <c r="G13" s="136" t="s">
        <v>318</v>
      </c>
      <c r="H13" s="172">
        <v>30000000</v>
      </c>
    </row>
    <row r="14" spans="2:8" s="133" customFormat="1" ht="12.75" customHeight="1" x14ac:dyDescent="0.45">
      <c r="B14" s="145" t="s">
        <v>702</v>
      </c>
      <c r="C14" s="145" t="s">
        <v>703</v>
      </c>
      <c r="D14" s="145"/>
      <c r="E14" s="135" t="s">
        <v>376</v>
      </c>
      <c r="F14" s="136">
        <v>1</v>
      </c>
      <c r="G14" s="136" t="s">
        <v>318</v>
      </c>
      <c r="H14" s="172">
        <v>1904343</v>
      </c>
    </row>
    <row r="15" spans="2:8" s="133" customFormat="1" ht="12.75" customHeight="1" x14ac:dyDescent="0.45">
      <c r="B15" s="145" t="s">
        <v>704</v>
      </c>
      <c r="C15" s="145"/>
      <c r="D15" s="145"/>
      <c r="E15" s="135"/>
      <c r="F15" s="136">
        <v>2</v>
      </c>
      <c r="G15" s="136" t="s">
        <v>318</v>
      </c>
      <c r="H15" s="172">
        <v>17552250</v>
      </c>
    </row>
    <row r="16" spans="2:8" s="133" customFormat="1" ht="12.75" customHeight="1" x14ac:dyDescent="0.45">
      <c r="B16" s="145" t="s">
        <v>705</v>
      </c>
      <c r="C16" s="145" t="s">
        <v>706</v>
      </c>
      <c r="D16" s="145"/>
      <c r="E16" s="135" t="s">
        <v>376</v>
      </c>
      <c r="F16" s="136">
        <v>1</v>
      </c>
      <c r="G16" s="136" t="s">
        <v>318</v>
      </c>
      <c r="H16" s="172">
        <v>6000000</v>
      </c>
    </row>
    <row r="17" spans="2:8" s="133" customFormat="1" ht="12.75" customHeight="1" x14ac:dyDescent="0.45">
      <c r="B17" s="135" t="s">
        <v>707</v>
      </c>
      <c r="C17" s="135" t="s">
        <v>708</v>
      </c>
      <c r="D17" s="135"/>
      <c r="E17" s="135" t="s">
        <v>376</v>
      </c>
      <c r="F17" s="135">
        <v>1</v>
      </c>
      <c r="G17" s="136" t="s">
        <v>318</v>
      </c>
      <c r="H17" s="173">
        <v>2500000</v>
      </c>
    </row>
    <row r="18" spans="2:8" s="133" customFormat="1" ht="12.75" customHeight="1" x14ac:dyDescent="0.45">
      <c r="B18" s="135" t="s">
        <v>707</v>
      </c>
      <c r="C18" s="135" t="s">
        <v>708</v>
      </c>
      <c r="D18" s="135"/>
      <c r="E18" s="135" t="s">
        <v>376</v>
      </c>
      <c r="F18" s="135">
        <v>1</v>
      </c>
      <c r="G18" s="136" t="s">
        <v>318</v>
      </c>
      <c r="H18" s="173">
        <v>2500000</v>
      </c>
    </row>
    <row r="19" spans="2:8" s="133" customFormat="1" ht="12.75" customHeight="1" x14ac:dyDescent="0.45">
      <c r="B19" s="135" t="s">
        <v>707</v>
      </c>
      <c r="C19" s="135" t="s">
        <v>708</v>
      </c>
      <c r="D19" s="135"/>
      <c r="E19" s="135" t="s">
        <v>376</v>
      </c>
      <c r="F19" s="135">
        <v>1</v>
      </c>
      <c r="G19" s="136" t="s">
        <v>318</v>
      </c>
      <c r="H19" s="173">
        <v>2500000</v>
      </c>
    </row>
    <row r="20" spans="2:8" s="133" customFormat="1" ht="12.75" customHeight="1" x14ac:dyDescent="0.45">
      <c r="B20" s="135" t="s">
        <v>707</v>
      </c>
      <c r="C20" s="135" t="s">
        <v>708</v>
      </c>
      <c r="D20" s="135"/>
      <c r="E20" s="135" t="s">
        <v>376</v>
      </c>
      <c r="F20" s="135">
        <v>1</v>
      </c>
      <c r="G20" s="136" t="s">
        <v>318</v>
      </c>
      <c r="H20" s="173">
        <v>2500000</v>
      </c>
    </row>
    <row r="21" spans="2:8" s="133" customFormat="1" ht="12.75" customHeight="1" x14ac:dyDescent="0.45">
      <c r="B21" s="135" t="s">
        <v>707</v>
      </c>
      <c r="C21" s="135" t="s">
        <v>708</v>
      </c>
      <c r="D21" s="135"/>
      <c r="E21" s="135" t="s">
        <v>376</v>
      </c>
      <c r="F21" s="135">
        <v>1</v>
      </c>
      <c r="G21" s="136" t="s">
        <v>318</v>
      </c>
      <c r="H21" s="173">
        <v>2500000</v>
      </c>
    </row>
    <row r="22" spans="2:8" s="133" customFormat="1" ht="12.75" customHeight="1" x14ac:dyDescent="0.45">
      <c r="B22" s="135" t="s">
        <v>707</v>
      </c>
      <c r="C22" s="135" t="s">
        <v>708</v>
      </c>
      <c r="D22" s="135"/>
      <c r="E22" s="135" t="s">
        <v>376</v>
      </c>
      <c r="F22" s="135">
        <v>1</v>
      </c>
      <c r="G22" s="136" t="s">
        <v>318</v>
      </c>
      <c r="H22" s="173">
        <v>2500000</v>
      </c>
    </row>
    <row r="23" spans="2:8" s="133" customFormat="1" ht="12.75" customHeight="1" x14ac:dyDescent="0.45">
      <c r="B23" s="142" t="s">
        <v>709</v>
      </c>
      <c r="C23" s="135"/>
      <c r="D23" s="135"/>
      <c r="E23" s="135"/>
      <c r="F23" s="135">
        <v>1</v>
      </c>
      <c r="G23" s="136" t="s">
        <v>318</v>
      </c>
      <c r="H23" s="140">
        <v>17880000</v>
      </c>
    </row>
    <row r="24" spans="2:8" s="133" customFormat="1" ht="12.75" customHeight="1" x14ac:dyDescent="0.45">
      <c r="B24" s="142" t="s">
        <v>710</v>
      </c>
      <c r="C24" s="135"/>
      <c r="D24" s="135"/>
      <c r="E24" s="135"/>
      <c r="F24" s="135">
        <v>1</v>
      </c>
      <c r="G24" s="136" t="s">
        <v>318</v>
      </c>
      <c r="H24" s="140">
        <v>5322345</v>
      </c>
    </row>
    <row r="25" spans="2:8" s="133" customFormat="1" ht="12.75" customHeight="1" x14ac:dyDescent="0.45">
      <c r="B25" s="142" t="s">
        <v>710</v>
      </c>
      <c r="C25" s="135"/>
      <c r="D25" s="135"/>
      <c r="E25" s="135"/>
      <c r="F25" s="135">
        <v>1</v>
      </c>
      <c r="G25" s="136" t="s">
        <v>318</v>
      </c>
      <c r="H25" s="140">
        <v>5322345</v>
      </c>
    </row>
    <row r="26" spans="2:8" s="133" customFormat="1" ht="12.75" customHeight="1" x14ac:dyDescent="0.45">
      <c r="B26" s="142" t="s">
        <v>711</v>
      </c>
      <c r="C26" s="135"/>
      <c r="D26" s="135"/>
      <c r="E26" s="135"/>
      <c r="F26" s="135">
        <v>1</v>
      </c>
      <c r="G26" s="136" t="s">
        <v>318</v>
      </c>
      <c r="H26" s="140">
        <v>5361984</v>
      </c>
    </row>
    <row r="27" spans="2:8" s="133" customFormat="1" ht="12.75" customHeight="1" x14ac:dyDescent="0.45">
      <c r="B27" s="145" t="s">
        <v>598</v>
      </c>
      <c r="C27" s="135" t="s">
        <v>870</v>
      </c>
      <c r="D27" s="135"/>
      <c r="E27" s="135"/>
      <c r="F27" s="136"/>
      <c r="G27" s="136" t="s">
        <v>318</v>
      </c>
      <c r="H27" s="137">
        <v>1256933</v>
      </c>
    </row>
    <row r="28" spans="2:8" s="133" customFormat="1" x14ac:dyDescent="0.45">
      <c r="B28" s="134" t="s">
        <v>416</v>
      </c>
      <c r="C28" s="134"/>
      <c r="D28" s="134"/>
      <c r="E28" s="134"/>
      <c r="F28" s="134"/>
      <c r="G28" s="134"/>
      <c r="H28" s="138">
        <f>SUM(H11:H27)</f>
        <v>296300200</v>
      </c>
    </row>
    <row r="29" spans="2:8" s="133" customFormat="1" x14ac:dyDescent="0.45">
      <c r="B29" s="134" t="s">
        <v>319</v>
      </c>
      <c r="C29" s="134"/>
      <c r="D29" s="134"/>
      <c r="E29" s="134"/>
      <c r="F29" s="134"/>
      <c r="G29" s="134"/>
      <c r="H29" s="139"/>
    </row>
    <row r="30" spans="2:8" s="133" customFormat="1" ht="12.75" customHeight="1" x14ac:dyDescent="0.45">
      <c r="B30" s="141" t="s">
        <v>676</v>
      </c>
      <c r="C30" s="135" t="s">
        <v>376</v>
      </c>
      <c r="D30" s="135"/>
      <c r="E30" s="174" t="s">
        <v>677</v>
      </c>
      <c r="F30" s="141">
        <v>1</v>
      </c>
      <c r="G30" s="135" t="s">
        <v>318</v>
      </c>
      <c r="H30" s="140">
        <v>4600000</v>
      </c>
    </row>
    <row r="31" spans="2:8" s="133" customFormat="1" ht="12.75" customHeight="1" x14ac:dyDescent="0.45">
      <c r="B31" s="141" t="s">
        <v>678</v>
      </c>
      <c r="C31" s="141" t="s">
        <v>679</v>
      </c>
      <c r="D31" s="141"/>
      <c r="E31" s="174" t="s">
        <v>680</v>
      </c>
      <c r="F31" s="141">
        <v>1</v>
      </c>
      <c r="G31" s="135" t="s">
        <v>318</v>
      </c>
      <c r="H31" s="140">
        <v>7500000</v>
      </c>
    </row>
    <row r="32" spans="2:8" s="133" customFormat="1" ht="12.75" customHeight="1" x14ac:dyDescent="0.45">
      <c r="B32" s="142" t="s">
        <v>728</v>
      </c>
      <c r="C32" s="135"/>
      <c r="D32" s="135"/>
      <c r="E32" s="135"/>
      <c r="F32" s="135">
        <v>1</v>
      </c>
      <c r="G32" s="135" t="s">
        <v>318</v>
      </c>
      <c r="H32" s="140">
        <v>3339965</v>
      </c>
    </row>
    <row r="33" spans="2:8" s="133" customFormat="1" ht="12.75" customHeight="1" x14ac:dyDescent="0.45">
      <c r="B33" s="142" t="s">
        <v>728</v>
      </c>
      <c r="C33" s="135"/>
      <c r="D33" s="135"/>
      <c r="E33" s="135"/>
      <c r="F33" s="135">
        <v>1</v>
      </c>
      <c r="G33" s="135" t="s">
        <v>318</v>
      </c>
      <c r="H33" s="140">
        <v>3339965</v>
      </c>
    </row>
    <row r="34" spans="2:8" s="133" customFormat="1" ht="12.75" customHeight="1" x14ac:dyDescent="0.45">
      <c r="B34" s="134" t="s">
        <v>372</v>
      </c>
      <c r="C34" s="175"/>
      <c r="D34" s="175"/>
      <c r="E34" s="175"/>
      <c r="F34" s="175"/>
      <c r="G34" s="175"/>
      <c r="H34" s="139">
        <f>SUM(H30:H33)</f>
        <v>18779930</v>
      </c>
    </row>
    <row r="35" spans="2:8" s="133" customFormat="1" x14ac:dyDescent="0.45">
      <c r="B35" s="134" t="s">
        <v>320</v>
      </c>
      <c r="C35" s="134"/>
      <c r="D35" s="134"/>
      <c r="E35" s="134"/>
      <c r="F35" s="134"/>
      <c r="G35" s="134"/>
      <c r="H35" s="134"/>
    </row>
    <row r="36" spans="2:8" s="133" customFormat="1" ht="12.75" customHeight="1" x14ac:dyDescent="0.45">
      <c r="B36" s="141" t="s">
        <v>681</v>
      </c>
      <c r="C36" s="141" t="s">
        <v>682</v>
      </c>
      <c r="D36" s="141"/>
      <c r="E36" s="135" t="s">
        <v>376</v>
      </c>
      <c r="F36" s="141">
        <v>1</v>
      </c>
      <c r="G36" s="135" t="s">
        <v>318</v>
      </c>
      <c r="H36" s="140">
        <v>7100000</v>
      </c>
    </row>
    <row r="37" spans="2:8" s="133" customFormat="1" ht="12.75" customHeight="1" x14ac:dyDescent="0.45">
      <c r="B37" s="142" t="s">
        <v>712</v>
      </c>
      <c r="C37" s="135"/>
      <c r="D37" s="135"/>
      <c r="E37" s="135"/>
      <c r="F37" s="135">
        <v>1</v>
      </c>
      <c r="G37" s="135" t="s">
        <v>320</v>
      </c>
      <c r="H37" s="140">
        <v>2642573</v>
      </c>
    </row>
    <row r="38" spans="2:8" s="133" customFormat="1" ht="12.75" customHeight="1" x14ac:dyDescent="0.45">
      <c r="B38" s="142" t="s">
        <v>712</v>
      </c>
      <c r="C38" s="135"/>
      <c r="D38" s="135"/>
      <c r="E38" s="135"/>
      <c r="F38" s="135">
        <v>1</v>
      </c>
      <c r="G38" s="135" t="s">
        <v>320</v>
      </c>
      <c r="H38" s="140">
        <v>2642573</v>
      </c>
    </row>
    <row r="39" spans="2:8" s="133" customFormat="1" ht="12.75" customHeight="1" x14ac:dyDescent="0.45">
      <c r="B39" s="135" t="s">
        <v>713</v>
      </c>
      <c r="C39" s="135" t="s">
        <v>714</v>
      </c>
      <c r="D39" s="135"/>
      <c r="E39" s="135" t="s">
        <v>376</v>
      </c>
      <c r="F39" s="135">
        <v>1</v>
      </c>
      <c r="G39" s="135" t="s">
        <v>320</v>
      </c>
      <c r="H39" s="140">
        <v>4400000</v>
      </c>
    </row>
    <row r="40" spans="2:8" s="133" customFormat="1" ht="12.75" customHeight="1" x14ac:dyDescent="0.45">
      <c r="B40" s="135" t="s">
        <v>715</v>
      </c>
      <c r="C40" s="135" t="s">
        <v>716</v>
      </c>
      <c r="D40" s="135"/>
      <c r="E40" s="135" t="s">
        <v>376</v>
      </c>
      <c r="F40" s="135">
        <v>1</v>
      </c>
      <c r="G40" s="135" t="s">
        <v>320</v>
      </c>
      <c r="H40" s="140">
        <v>4900000</v>
      </c>
    </row>
    <row r="41" spans="2:8" s="133" customFormat="1" ht="12.75" customHeight="1" x14ac:dyDescent="0.45">
      <c r="B41" s="135" t="s">
        <v>717</v>
      </c>
      <c r="C41" s="135"/>
      <c r="D41" s="135"/>
      <c r="E41" s="135"/>
      <c r="F41" s="135">
        <v>2</v>
      </c>
      <c r="G41" s="135" t="s">
        <v>320</v>
      </c>
      <c r="H41" s="140">
        <v>17779900</v>
      </c>
    </row>
    <row r="42" spans="2:8" s="133" customFormat="1" ht="12.75" customHeight="1" x14ac:dyDescent="0.45">
      <c r="B42" s="145" t="s">
        <v>674</v>
      </c>
      <c r="C42" s="135" t="s">
        <v>718</v>
      </c>
      <c r="D42" s="135"/>
      <c r="E42" s="135" t="s">
        <v>376</v>
      </c>
      <c r="F42" s="135">
        <v>1</v>
      </c>
      <c r="G42" s="135" t="s">
        <v>320</v>
      </c>
      <c r="H42" s="140">
        <v>5200000</v>
      </c>
    </row>
    <row r="43" spans="2:8" s="133" customFormat="1" ht="12.75" customHeight="1" x14ac:dyDescent="0.45">
      <c r="B43" s="135" t="s">
        <v>719</v>
      </c>
      <c r="C43" s="135" t="s">
        <v>679</v>
      </c>
      <c r="D43" s="135"/>
      <c r="E43" s="135" t="s">
        <v>376</v>
      </c>
      <c r="F43" s="135">
        <v>1</v>
      </c>
      <c r="G43" s="135" t="s">
        <v>320</v>
      </c>
      <c r="H43" s="140">
        <v>3851200</v>
      </c>
    </row>
    <row r="44" spans="2:8" s="133" customFormat="1" ht="12.75" customHeight="1" x14ac:dyDescent="0.45">
      <c r="B44" s="135" t="s">
        <v>720</v>
      </c>
      <c r="C44" s="135" t="s">
        <v>376</v>
      </c>
      <c r="D44" s="135"/>
      <c r="E44" s="135" t="s">
        <v>376</v>
      </c>
      <c r="F44" s="135">
        <v>1</v>
      </c>
      <c r="G44" s="135" t="s">
        <v>320</v>
      </c>
      <c r="H44" s="140">
        <v>2000000</v>
      </c>
    </row>
    <row r="45" spans="2:8" s="133" customFormat="1" ht="12.75" customHeight="1" x14ac:dyDescent="0.45">
      <c r="B45" s="135" t="s">
        <v>721</v>
      </c>
      <c r="C45" s="135" t="s">
        <v>679</v>
      </c>
      <c r="D45" s="135"/>
      <c r="E45" s="135" t="s">
        <v>376</v>
      </c>
      <c r="F45" s="135">
        <v>1</v>
      </c>
      <c r="G45" s="135" t="s">
        <v>320</v>
      </c>
      <c r="H45" s="140">
        <v>4860400</v>
      </c>
    </row>
    <row r="46" spans="2:8" s="133" customFormat="1" ht="12.75" customHeight="1" x14ac:dyDescent="0.45">
      <c r="B46" s="141" t="s">
        <v>722</v>
      </c>
      <c r="C46" s="141"/>
      <c r="D46" s="141"/>
      <c r="E46" s="135"/>
      <c r="F46" s="141">
        <v>1</v>
      </c>
      <c r="G46" s="135" t="s">
        <v>320</v>
      </c>
      <c r="H46" s="140">
        <v>4176000</v>
      </c>
    </row>
    <row r="47" spans="2:8" s="133" customFormat="1" ht="12.75" customHeight="1" x14ac:dyDescent="0.45">
      <c r="B47" s="141" t="s">
        <v>723</v>
      </c>
      <c r="C47" s="141"/>
      <c r="D47" s="141"/>
      <c r="E47" s="135"/>
      <c r="F47" s="141">
        <v>1</v>
      </c>
      <c r="G47" s="135" t="s">
        <v>320</v>
      </c>
      <c r="H47" s="140">
        <v>2668000</v>
      </c>
    </row>
    <row r="48" spans="2:8" s="133" customFormat="1" ht="12.75" customHeight="1" x14ac:dyDescent="0.45">
      <c r="B48" s="141" t="s">
        <v>724</v>
      </c>
      <c r="C48" s="141" t="s">
        <v>725</v>
      </c>
      <c r="D48" s="141"/>
      <c r="E48" s="141" t="s">
        <v>726</v>
      </c>
      <c r="F48" s="141">
        <v>1</v>
      </c>
      <c r="G48" s="135" t="s">
        <v>320</v>
      </c>
      <c r="H48" s="140">
        <v>38000000</v>
      </c>
    </row>
    <row r="49" spans="2:8" s="133" customFormat="1" ht="12.75" customHeight="1" x14ac:dyDescent="0.45">
      <c r="B49" s="142" t="s">
        <v>727</v>
      </c>
      <c r="C49" s="141"/>
      <c r="D49" s="141"/>
      <c r="E49" s="135"/>
      <c r="F49" s="141"/>
      <c r="G49" s="135" t="s">
        <v>320</v>
      </c>
      <c r="H49" s="144">
        <v>15346800</v>
      </c>
    </row>
    <row r="50" spans="2:8" s="133" customFormat="1" x14ac:dyDescent="0.45">
      <c r="B50" s="134" t="s">
        <v>334</v>
      </c>
      <c r="C50" s="134"/>
      <c r="D50" s="134"/>
      <c r="E50" s="134"/>
      <c r="F50" s="134"/>
      <c r="G50" s="134"/>
      <c r="H50" s="139">
        <f>SUM(H36:H49)</f>
        <v>115567446</v>
      </c>
    </row>
    <row r="51" spans="2:8" s="133" customFormat="1" x14ac:dyDescent="0.45">
      <c r="B51" s="134" t="s">
        <v>321</v>
      </c>
      <c r="C51" s="134"/>
      <c r="D51" s="134"/>
      <c r="E51" s="134"/>
      <c r="F51" s="134"/>
      <c r="G51" s="134"/>
      <c r="H51" s="134"/>
    </row>
    <row r="52" spans="2:8" s="133" customFormat="1" ht="12.75" customHeight="1" x14ac:dyDescent="0.45">
      <c r="B52" s="135" t="s">
        <v>729</v>
      </c>
      <c r="C52" s="135" t="s">
        <v>730</v>
      </c>
      <c r="D52" s="135"/>
      <c r="E52" s="135" t="s">
        <v>376</v>
      </c>
      <c r="F52" s="135">
        <v>1</v>
      </c>
      <c r="G52" s="135" t="s">
        <v>321</v>
      </c>
      <c r="H52" s="140">
        <v>0</v>
      </c>
    </row>
    <row r="53" spans="2:8" s="133" customFormat="1" ht="12.75" customHeight="1" x14ac:dyDescent="0.45">
      <c r="B53" s="141" t="s">
        <v>687</v>
      </c>
      <c r="C53" s="141" t="s">
        <v>688</v>
      </c>
      <c r="D53" s="141"/>
      <c r="E53" s="141" t="s">
        <v>689</v>
      </c>
      <c r="F53" s="141">
        <v>1</v>
      </c>
      <c r="G53" s="135" t="s">
        <v>321</v>
      </c>
      <c r="H53" s="140">
        <v>600000</v>
      </c>
    </row>
    <row r="54" spans="2:8" s="133" customFormat="1" ht="12.75" customHeight="1" x14ac:dyDescent="0.45">
      <c r="B54" s="141" t="s">
        <v>731</v>
      </c>
      <c r="C54" s="141"/>
      <c r="D54" s="141"/>
      <c r="E54" s="141"/>
      <c r="F54" s="141">
        <v>1</v>
      </c>
      <c r="G54" s="135" t="s">
        <v>321</v>
      </c>
      <c r="H54" s="140">
        <v>3514887</v>
      </c>
    </row>
    <row r="55" spans="2:8" s="133" customFormat="1" ht="12.75" customHeight="1" x14ac:dyDescent="0.45">
      <c r="B55" s="141" t="s">
        <v>732</v>
      </c>
      <c r="C55" s="141" t="s">
        <v>733</v>
      </c>
      <c r="D55" s="141"/>
      <c r="E55" s="135" t="s">
        <v>376</v>
      </c>
      <c r="F55" s="141">
        <v>2</v>
      </c>
      <c r="G55" s="135" t="s">
        <v>321</v>
      </c>
      <c r="H55" s="140">
        <v>2200000</v>
      </c>
    </row>
    <row r="56" spans="2:8" s="133" customFormat="1" x14ac:dyDescent="0.45">
      <c r="B56" s="134" t="s">
        <v>338</v>
      </c>
      <c r="C56" s="134"/>
      <c r="D56" s="134"/>
      <c r="E56" s="134"/>
      <c r="F56" s="134"/>
      <c r="G56" s="134"/>
      <c r="H56" s="139">
        <f>SUM(H52:H55)</f>
        <v>6314887</v>
      </c>
    </row>
    <row r="57" spans="2:8" s="133" customFormat="1" x14ac:dyDescent="0.45">
      <c r="B57" s="130"/>
      <c r="C57" s="130"/>
      <c r="D57" s="130"/>
      <c r="E57" s="130"/>
      <c r="F57" s="130"/>
      <c r="G57" s="131" t="s">
        <v>734</v>
      </c>
      <c r="H57" s="176">
        <f>H9+H28+H50+H34+H56</f>
        <v>6486962463</v>
      </c>
    </row>
  </sheetData>
  <mergeCells count="1">
    <mergeCell ref="B2:H2"/>
  </mergeCells>
  <pageMargins left="0.70866141732283472" right="0.70866141732283472" top="0.74803149606299213" bottom="0.74803149606299213" header="0.31496062992125984" footer="0.31496062992125984"/>
  <pageSetup scale="51" orientation="portrait" r:id="rId1"/>
  <headerFooter>
    <oddFooter>Página &amp;P de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7"/>
  <sheetViews>
    <sheetView topLeftCell="A15" zoomScale="85" zoomScaleNormal="85" workbookViewId="0">
      <selection activeCell="E27" sqref="E27"/>
    </sheetView>
  </sheetViews>
  <sheetFormatPr baseColWidth="10" defaultColWidth="11.453125" defaultRowHeight="16.5" x14ac:dyDescent="0.45"/>
  <cols>
    <col min="1" max="1" width="5.54296875" style="86" customWidth="1"/>
    <col min="2" max="2" width="78.54296875" style="86" customWidth="1"/>
    <col min="3" max="3" width="11.453125" style="86"/>
    <col min="4" max="4" width="15.7265625" style="86" customWidth="1"/>
    <col min="5" max="5" width="11.453125" style="86"/>
    <col min="6" max="6" width="21" style="86" customWidth="1"/>
    <col min="7" max="7" width="19.26953125" style="86" bestFit="1" customWidth="1"/>
    <col min="8" max="16384" width="11.453125" style="86"/>
  </cols>
  <sheetData>
    <row r="1" spans="2:7" ht="20.149999999999999" customHeight="1" x14ac:dyDescent="0.45"/>
    <row r="2" spans="2:7" x14ac:dyDescent="0.45">
      <c r="B2" s="236" t="s">
        <v>735</v>
      </c>
      <c r="C2" s="236"/>
      <c r="D2" s="236"/>
      <c r="E2" s="236"/>
      <c r="F2" s="236"/>
      <c r="G2" s="236"/>
    </row>
    <row r="3" spans="2:7" x14ac:dyDescent="0.45">
      <c r="B3" s="121" t="s">
        <v>325</v>
      </c>
      <c r="C3" s="121" t="s">
        <v>326</v>
      </c>
      <c r="D3" s="121" t="s">
        <v>327</v>
      </c>
      <c r="E3" s="121" t="s">
        <v>328</v>
      </c>
      <c r="F3" s="121" t="s">
        <v>329</v>
      </c>
      <c r="G3" s="122" t="s">
        <v>330</v>
      </c>
    </row>
    <row r="4" spans="2:7" s="133" customFormat="1" x14ac:dyDescent="0.45">
      <c r="B4" s="134" t="s">
        <v>241</v>
      </c>
      <c r="C4" s="134"/>
      <c r="D4" s="134"/>
      <c r="E4" s="134"/>
      <c r="F4" s="134"/>
      <c r="G4" s="139"/>
    </row>
    <row r="5" spans="2:7" s="133" customFormat="1" x14ac:dyDescent="0.45">
      <c r="B5" s="145" t="s">
        <v>736</v>
      </c>
      <c r="C5" s="135" t="s">
        <v>376</v>
      </c>
      <c r="D5" s="135" t="s">
        <v>376</v>
      </c>
      <c r="E5" s="136">
        <v>2</v>
      </c>
      <c r="F5" s="136" t="s">
        <v>318</v>
      </c>
      <c r="G5" s="137">
        <v>3484408</v>
      </c>
    </row>
    <row r="6" spans="2:7" s="133" customFormat="1" x14ac:dyDescent="0.45">
      <c r="B6" s="134" t="s">
        <v>416</v>
      </c>
      <c r="C6" s="134"/>
      <c r="D6" s="134"/>
      <c r="E6" s="134"/>
      <c r="F6" s="134"/>
      <c r="G6" s="138">
        <f>SUM(G5)</f>
        <v>3484408</v>
      </c>
    </row>
    <row r="7" spans="2:7" s="133" customFormat="1" x14ac:dyDescent="0.45">
      <c r="B7" s="134" t="s">
        <v>321</v>
      </c>
      <c r="C7" s="134"/>
      <c r="D7" s="134"/>
      <c r="E7" s="134"/>
      <c r="F7" s="134"/>
      <c r="G7" s="134"/>
    </row>
    <row r="8" spans="2:7" s="133" customFormat="1" x14ac:dyDescent="0.45">
      <c r="B8" s="141" t="s">
        <v>737</v>
      </c>
      <c r="C8" s="135" t="s">
        <v>376</v>
      </c>
      <c r="D8" s="135" t="s">
        <v>376</v>
      </c>
      <c r="E8" s="136">
        <v>1</v>
      </c>
      <c r="F8" s="136" t="s">
        <v>321</v>
      </c>
      <c r="G8" s="137">
        <v>0</v>
      </c>
    </row>
    <row r="9" spans="2:7" s="133" customFormat="1" x14ac:dyDescent="0.45">
      <c r="B9" s="141" t="s">
        <v>738</v>
      </c>
      <c r="C9" s="135" t="s">
        <v>376</v>
      </c>
      <c r="D9" s="135" t="s">
        <v>376</v>
      </c>
      <c r="E9" s="136">
        <v>1</v>
      </c>
      <c r="F9" s="136" t="s">
        <v>321</v>
      </c>
      <c r="G9" s="137">
        <v>0</v>
      </c>
    </row>
    <row r="10" spans="2:7" s="133" customFormat="1" x14ac:dyDescent="0.45">
      <c r="B10" s="141" t="s">
        <v>739</v>
      </c>
      <c r="C10" s="135" t="s">
        <v>376</v>
      </c>
      <c r="D10" s="135" t="s">
        <v>376</v>
      </c>
      <c r="E10" s="136">
        <v>1</v>
      </c>
      <c r="F10" s="136" t="s">
        <v>321</v>
      </c>
      <c r="G10" s="137">
        <v>0</v>
      </c>
    </row>
    <row r="11" spans="2:7" s="133" customFormat="1" x14ac:dyDescent="0.45">
      <c r="B11" s="141" t="s">
        <v>740</v>
      </c>
      <c r="C11" s="141" t="s">
        <v>741</v>
      </c>
      <c r="D11" s="135" t="s">
        <v>376</v>
      </c>
      <c r="E11" s="136">
        <v>1</v>
      </c>
      <c r="F11" s="136" t="s">
        <v>321</v>
      </c>
      <c r="G11" s="137">
        <v>0</v>
      </c>
    </row>
    <row r="12" spans="2:7" s="133" customFormat="1" x14ac:dyDescent="0.45">
      <c r="B12" s="141" t="s">
        <v>623</v>
      </c>
      <c r="C12" s="141" t="s">
        <v>626</v>
      </c>
      <c r="D12" s="135" t="s">
        <v>376</v>
      </c>
      <c r="E12" s="136">
        <v>1</v>
      </c>
      <c r="F12" s="136" t="s">
        <v>321</v>
      </c>
      <c r="G12" s="137">
        <v>0</v>
      </c>
    </row>
    <row r="13" spans="2:7" s="133" customFormat="1" x14ac:dyDescent="0.45">
      <c r="B13" s="141" t="s">
        <v>742</v>
      </c>
      <c r="C13" s="135" t="s">
        <v>376</v>
      </c>
      <c r="D13" s="135" t="s">
        <v>376</v>
      </c>
      <c r="E13" s="136">
        <v>1</v>
      </c>
      <c r="F13" s="136" t="s">
        <v>321</v>
      </c>
      <c r="G13" s="148">
        <v>750000</v>
      </c>
    </row>
    <row r="14" spans="2:7" s="133" customFormat="1" x14ac:dyDescent="0.45">
      <c r="B14" s="141" t="s">
        <v>742</v>
      </c>
      <c r="C14" s="135" t="s">
        <v>376</v>
      </c>
      <c r="D14" s="135" t="s">
        <v>376</v>
      </c>
      <c r="E14" s="136">
        <v>1</v>
      </c>
      <c r="F14" s="136" t="s">
        <v>321</v>
      </c>
      <c r="G14" s="148">
        <v>750000</v>
      </c>
    </row>
    <row r="15" spans="2:7" s="133" customFormat="1" x14ac:dyDescent="0.45">
      <c r="B15" s="141" t="s">
        <v>742</v>
      </c>
      <c r="C15" s="135" t="s">
        <v>376</v>
      </c>
      <c r="D15" s="135" t="s">
        <v>376</v>
      </c>
      <c r="E15" s="136">
        <v>1</v>
      </c>
      <c r="F15" s="136" t="s">
        <v>321</v>
      </c>
      <c r="G15" s="148">
        <v>750000</v>
      </c>
    </row>
    <row r="16" spans="2:7" s="133" customFormat="1" x14ac:dyDescent="0.45">
      <c r="B16" s="141" t="s">
        <v>742</v>
      </c>
      <c r="C16" s="135" t="s">
        <v>376</v>
      </c>
      <c r="D16" s="135" t="s">
        <v>376</v>
      </c>
      <c r="E16" s="136">
        <v>1</v>
      </c>
      <c r="F16" s="136" t="s">
        <v>321</v>
      </c>
      <c r="G16" s="148">
        <v>750000</v>
      </c>
    </row>
    <row r="17" spans="2:7" s="133" customFormat="1" x14ac:dyDescent="0.45">
      <c r="B17" s="141" t="s">
        <v>742</v>
      </c>
      <c r="C17" s="135" t="s">
        <v>376</v>
      </c>
      <c r="D17" s="135" t="s">
        <v>376</v>
      </c>
      <c r="E17" s="136">
        <v>1</v>
      </c>
      <c r="F17" s="136" t="s">
        <v>321</v>
      </c>
      <c r="G17" s="148">
        <v>750000</v>
      </c>
    </row>
    <row r="18" spans="2:7" s="133" customFormat="1" x14ac:dyDescent="0.45">
      <c r="B18" s="141" t="s">
        <v>742</v>
      </c>
      <c r="C18" s="135" t="s">
        <v>376</v>
      </c>
      <c r="D18" s="135" t="s">
        <v>376</v>
      </c>
      <c r="E18" s="136">
        <v>1</v>
      </c>
      <c r="F18" s="136" t="s">
        <v>321</v>
      </c>
      <c r="G18" s="148">
        <v>750000</v>
      </c>
    </row>
    <row r="19" spans="2:7" s="133" customFormat="1" x14ac:dyDescent="0.45">
      <c r="B19" s="141" t="s">
        <v>742</v>
      </c>
      <c r="C19" s="135" t="s">
        <v>376</v>
      </c>
      <c r="D19" s="135" t="s">
        <v>376</v>
      </c>
      <c r="E19" s="136">
        <v>1</v>
      </c>
      <c r="F19" s="136" t="s">
        <v>321</v>
      </c>
      <c r="G19" s="148">
        <v>750000</v>
      </c>
    </row>
    <row r="20" spans="2:7" s="133" customFormat="1" x14ac:dyDescent="0.45">
      <c r="B20" s="141" t="s">
        <v>742</v>
      </c>
      <c r="C20" s="135" t="s">
        <v>376</v>
      </c>
      <c r="D20" s="135" t="s">
        <v>376</v>
      </c>
      <c r="E20" s="136">
        <v>1</v>
      </c>
      <c r="F20" s="136" t="s">
        <v>321</v>
      </c>
      <c r="G20" s="148">
        <v>750000</v>
      </c>
    </row>
    <row r="21" spans="2:7" s="133" customFormat="1" x14ac:dyDescent="0.45">
      <c r="B21" s="141" t="s">
        <v>742</v>
      </c>
      <c r="C21" s="135" t="s">
        <v>376</v>
      </c>
      <c r="D21" s="135" t="s">
        <v>376</v>
      </c>
      <c r="E21" s="136">
        <v>1</v>
      </c>
      <c r="F21" s="136" t="s">
        <v>321</v>
      </c>
      <c r="G21" s="148">
        <v>750000</v>
      </c>
    </row>
    <row r="22" spans="2:7" s="133" customFormat="1" x14ac:dyDescent="0.45">
      <c r="B22" s="141" t="s">
        <v>742</v>
      </c>
      <c r="C22" s="135" t="s">
        <v>376</v>
      </c>
      <c r="D22" s="135" t="s">
        <v>376</v>
      </c>
      <c r="E22" s="136">
        <v>1</v>
      </c>
      <c r="F22" s="136" t="s">
        <v>321</v>
      </c>
      <c r="G22" s="148">
        <v>750000</v>
      </c>
    </row>
    <row r="23" spans="2:7" s="133" customFormat="1" x14ac:dyDescent="0.45">
      <c r="B23" s="141" t="s">
        <v>742</v>
      </c>
      <c r="C23" s="135" t="s">
        <v>376</v>
      </c>
      <c r="D23" s="135" t="s">
        <v>376</v>
      </c>
      <c r="E23" s="136">
        <v>1</v>
      </c>
      <c r="F23" s="136" t="s">
        <v>321</v>
      </c>
      <c r="G23" s="148">
        <v>750000</v>
      </c>
    </row>
    <row r="24" spans="2:7" s="133" customFormat="1" x14ac:dyDescent="0.45">
      <c r="B24" s="141" t="s">
        <v>742</v>
      </c>
      <c r="C24" s="135" t="s">
        <v>376</v>
      </c>
      <c r="D24" s="135" t="s">
        <v>376</v>
      </c>
      <c r="E24" s="136">
        <v>1</v>
      </c>
      <c r="F24" s="136" t="s">
        <v>321</v>
      </c>
      <c r="G24" s="148">
        <v>750000</v>
      </c>
    </row>
    <row r="25" spans="2:7" s="133" customFormat="1" x14ac:dyDescent="0.45">
      <c r="B25" s="141" t="s">
        <v>742</v>
      </c>
      <c r="C25" s="135" t="s">
        <v>376</v>
      </c>
      <c r="D25" s="135" t="s">
        <v>376</v>
      </c>
      <c r="E25" s="136">
        <v>1</v>
      </c>
      <c r="F25" s="136" t="s">
        <v>321</v>
      </c>
      <c r="G25" s="148">
        <v>750000</v>
      </c>
    </row>
    <row r="26" spans="2:7" s="133" customFormat="1" x14ac:dyDescent="0.45">
      <c r="B26" s="141" t="s">
        <v>742</v>
      </c>
      <c r="C26" s="135" t="s">
        <v>376</v>
      </c>
      <c r="D26" s="135" t="s">
        <v>376</v>
      </c>
      <c r="E26" s="136">
        <v>1</v>
      </c>
      <c r="F26" s="136" t="s">
        <v>321</v>
      </c>
      <c r="G26" s="148">
        <v>750000</v>
      </c>
    </row>
    <row r="27" spans="2:7" s="133" customFormat="1" x14ac:dyDescent="0.45">
      <c r="B27" s="141" t="s">
        <v>742</v>
      </c>
      <c r="C27" s="135" t="s">
        <v>376</v>
      </c>
      <c r="D27" s="135" t="s">
        <v>376</v>
      </c>
      <c r="E27" s="136">
        <v>1</v>
      </c>
      <c r="F27" s="136" t="s">
        <v>321</v>
      </c>
      <c r="G27" s="148">
        <v>750000</v>
      </c>
    </row>
    <row r="28" spans="2:7" s="133" customFormat="1" x14ac:dyDescent="0.45">
      <c r="B28" s="141" t="s">
        <v>742</v>
      </c>
      <c r="C28" s="135" t="s">
        <v>376</v>
      </c>
      <c r="D28" s="135" t="s">
        <v>376</v>
      </c>
      <c r="E28" s="136">
        <v>1</v>
      </c>
      <c r="F28" s="136" t="s">
        <v>321</v>
      </c>
      <c r="G28" s="148">
        <v>750000</v>
      </c>
    </row>
    <row r="29" spans="2:7" s="133" customFormat="1" x14ac:dyDescent="0.45">
      <c r="B29" s="141" t="s">
        <v>742</v>
      </c>
      <c r="C29" s="135" t="s">
        <v>376</v>
      </c>
      <c r="D29" s="135" t="s">
        <v>376</v>
      </c>
      <c r="E29" s="136">
        <v>1</v>
      </c>
      <c r="F29" s="136" t="s">
        <v>321</v>
      </c>
      <c r="G29" s="148">
        <v>750000</v>
      </c>
    </row>
    <row r="30" spans="2:7" s="133" customFormat="1" x14ac:dyDescent="0.45">
      <c r="B30" s="141" t="s">
        <v>742</v>
      </c>
      <c r="C30" s="135" t="s">
        <v>376</v>
      </c>
      <c r="D30" s="135" t="s">
        <v>376</v>
      </c>
      <c r="E30" s="136">
        <v>1</v>
      </c>
      <c r="F30" s="136" t="s">
        <v>321</v>
      </c>
      <c r="G30" s="148">
        <v>750000</v>
      </c>
    </row>
    <row r="31" spans="2:7" s="133" customFormat="1" x14ac:dyDescent="0.45">
      <c r="B31" s="141" t="s">
        <v>742</v>
      </c>
      <c r="C31" s="135" t="s">
        <v>376</v>
      </c>
      <c r="D31" s="135" t="s">
        <v>376</v>
      </c>
      <c r="E31" s="136">
        <v>1</v>
      </c>
      <c r="F31" s="136" t="s">
        <v>321</v>
      </c>
      <c r="G31" s="148">
        <v>750000</v>
      </c>
    </row>
    <row r="32" spans="2:7" s="133" customFormat="1" x14ac:dyDescent="0.45">
      <c r="B32" s="141" t="s">
        <v>742</v>
      </c>
      <c r="C32" s="135" t="s">
        <v>376</v>
      </c>
      <c r="D32" s="135" t="s">
        <v>376</v>
      </c>
      <c r="E32" s="136">
        <v>1</v>
      </c>
      <c r="F32" s="136" t="s">
        <v>321</v>
      </c>
      <c r="G32" s="148">
        <v>750000</v>
      </c>
    </row>
    <row r="33" spans="2:7" s="133" customFormat="1" x14ac:dyDescent="0.45">
      <c r="B33" s="141" t="s">
        <v>743</v>
      </c>
      <c r="C33" s="135" t="s">
        <v>376</v>
      </c>
      <c r="D33" s="135" t="s">
        <v>376</v>
      </c>
      <c r="E33" s="136">
        <v>1</v>
      </c>
      <c r="F33" s="136" t="s">
        <v>321</v>
      </c>
      <c r="G33" s="137">
        <v>0</v>
      </c>
    </row>
    <row r="34" spans="2:7" s="133" customFormat="1" x14ac:dyDescent="0.45">
      <c r="B34" s="141" t="s">
        <v>744</v>
      </c>
      <c r="C34" s="135" t="s">
        <v>376</v>
      </c>
      <c r="D34" s="135" t="s">
        <v>376</v>
      </c>
      <c r="E34" s="136">
        <v>3</v>
      </c>
      <c r="F34" s="136" t="s">
        <v>321</v>
      </c>
      <c r="G34" s="137">
        <v>0</v>
      </c>
    </row>
    <row r="35" spans="2:7" s="133" customFormat="1" x14ac:dyDescent="0.45">
      <c r="B35" s="141" t="s">
        <v>745</v>
      </c>
      <c r="C35" s="135" t="s">
        <v>376</v>
      </c>
      <c r="D35" s="135" t="s">
        <v>376</v>
      </c>
      <c r="E35" s="136">
        <v>10</v>
      </c>
      <c r="F35" s="136" t="s">
        <v>321</v>
      </c>
      <c r="G35" s="137">
        <v>15000000</v>
      </c>
    </row>
    <row r="36" spans="2:7" s="133" customFormat="1" x14ac:dyDescent="0.45">
      <c r="B36" s="134" t="s">
        <v>338</v>
      </c>
      <c r="C36" s="134"/>
      <c r="D36" s="134"/>
      <c r="E36" s="134"/>
      <c r="F36" s="134"/>
      <c r="G36" s="139">
        <f>SUM(G8:G35)</f>
        <v>30000000</v>
      </c>
    </row>
    <row r="37" spans="2:7" s="133" customFormat="1" x14ac:dyDescent="0.45">
      <c r="B37" s="130"/>
      <c r="C37" s="130"/>
      <c r="D37" s="130"/>
      <c r="E37" s="130"/>
      <c r="F37" s="131" t="s">
        <v>746</v>
      </c>
      <c r="G37" s="150">
        <f>G6+G36</f>
        <v>33484408</v>
      </c>
    </row>
  </sheetData>
  <mergeCells count="1">
    <mergeCell ref="B2:G2"/>
  </mergeCells>
  <pageMargins left="0.70866141732283472" right="0.70866141732283472" top="0.74803149606299213" bottom="0.74803149606299213" header="0.31496062992125984" footer="0.31496062992125984"/>
  <pageSetup scale="55" orientation="portrait" r:id="rId1"/>
  <headerFooter>
    <oddFooter>Página &amp;P de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zoomScaleNormal="100" workbookViewId="0">
      <selection activeCell="F17" sqref="F17"/>
    </sheetView>
  </sheetViews>
  <sheetFormatPr baseColWidth="10" defaultColWidth="11.453125" defaultRowHeight="16.5" x14ac:dyDescent="0.45"/>
  <cols>
    <col min="1" max="1" width="5.54296875" style="86" customWidth="1"/>
    <col min="2" max="2" width="78.54296875" style="86" customWidth="1"/>
    <col min="3" max="3" width="11.453125" style="86"/>
    <col min="4" max="4" width="15.7265625" style="86" customWidth="1"/>
    <col min="5" max="5" width="11.453125" style="86"/>
    <col min="6" max="6" width="21" style="86" customWidth="1"/>
    <col min="7" max="7" width="19.26953125" style="86" bestFit="1" customWidth="1"/>
    <col min="8" max="16384" width="11.453125" style="86"/>
  </cols>
  <sheetData>
    <row r="1" spans="2:10" ht="20.149999999999999" customHeight="1" x14ac:dyDescent="0.45"/>
    <row r="2" spans="2:10" x14ac:dyDescent="0.45">
      <c r="B2" s="233" t="s">
        <v>747</v>
      </c>
      <c r="C2" s="233"/>
      <c r="D2" s="233"/>
      <c r="E2" s="233"/>
      <c r="F2" s="233"/>
      <c r="G2" s="233"/>
    </row>
    <row r="3" spans="2:10" x14ac:dyDescent="0.45">
      <c r="B3" s="106" t="s">
        <v>325</v>
      </c>
      <c r="C3" s="106" t="s">
        <v>326</v>
      </c>
      <c r="D3" s="106" t="s">
        <v>327</v>
      </c>
      <c r="E3" s="106" t="s">
        <v>328</v>
      </c>
      <c r="F3" s="106" t="s">
        <v>329</v>
      </c>
      <c r="G3" s="107" t="s">
        <v>330</v>
      </c>
    </row>
    <row r="4" spans="2:10" x14ac:dyDescent="0.45">
      <c r="B4" s="108" t="s">
        <v>240</v>
      </c>
      <c r="C4" s="108"/>
      <c r="D4" s="108"/>
      <c r="E4" s="108"/>
      <c r="F4" s="108"/>
      <c r="G4" s="108"/>
    </row>
    <row r="5" spans="2:10" s="133" customFormat="1" x14ac:dyDescent="0.45">
      <c r="B5" s="152" t="s">
        <v>748</v>
      </c>
      <c r="C5" s="110" t="s">
        <v>376</v>
      </c>
      <c r="D5" s="110" t="s">
        <v>376</v>
      </c>
      <c r="E5" s="156">
        <v>1</v>
      </c>
      <c r="F5" s="156" t="s">
        <v>240</v>
      </c>
      <c r="G5" s="154">
        <v>500000</v>
      </c>
    </row>
    <row r="6" spans="2:10" s="133" customFormat="1" x14ac:dyDescent="0.45">
      <c r="B6" s="152" t="s">
        <v>749</v>
      </c>
      <c r="C6" s="110"/>
      <c r="D6" s="110"/>
      <c r="E6" s="156">
        <v>1</v>
      </c>
      <c r="F6" s="156" t="s">
        <v>240</v>
      </c>
      <c r="G6" s="154">
        <v>137000000</v>
      </c>
    </row>
    <row r="7" spans="2:10" s="133" customFormat="1" x14ac:dyDescent="0.45">
      <c r="B7" s="108" t="s">
        <v>332</v>
      </c>
      <c r="C7" s="108"/>
      <c r="D7" s="108"/>
      <c r="E7" s="108"/>
      <c r="F7" s="108"/>
      <c r="G7" s="112">
        <f>SUM(G5:G6)</f>
        <v>137500000</v>
      </c>
    </row>
    <row r="8" spans="2:10" s="133" customFormat="1" x14ac:dyDescent="0.45">
      <c r="B8" s="108" t="s">
        <v>241</v>
      </c>
      <c r="C8" s="108"/>
      <c r="D8" s="108"/>
      <c r="E8" s="108"/>
      <c r="F8" s="108"/>
      <c r="G8" s="113"/>
    </row>
    <row r="9" spans="2:10" s="133" customFormat="1" x14ac:dyDescent="0.45">
      <c r="B9" s="152" t="s">
        <v>750</v>
      </c>
      <c r="C9" s="110"/>
      <c r="D9" s="110"/>
      <c r="E9" s="156">
        <v>1</v>
      </c>
      <c r="F9" s="156" t="s">
        <v>318</v>
      </c>
      <c r="G9" s="154">
        <v>2162838</v>
      </c>
      <c r="H9" s="177"/>
      <c r="I9" s="177"/>
      <c r="J9" s="177"/>
    </row>
    <row r="10" spans="2:10" s="133" customFormat="1" x14ac:dyDescent="0.45">
      <c r="B10" s="152" t="s">
        <v>751</v>
      </c>
      <c r="C10" s="110"/>
      <c r="D10" s="110"/>
      <c r="E10" s="156">
        <v>1</v>
      </c>
      <c r="F10" s="156" t="s">
        <v>318</v>
      </c>
      <c r="G10" s="154">
        <v>3700000</v>
      </c>
      <c r="H10" s="177"/>
      <c r="I10" s="177"/>
      <c r="J10" s="177"/>
    </row>
    <row r="11" spans="2:10" s="133" customFormat="1" x14ac:dyDescent="0.45">
      <c r="B11" s="152" t="s">
        <v>752</v>
      </c>
      <c r="C11" s="152"/>
      <c r="D11" s="152"/>
      <c r="E11" s="156">
        <v>1</v>
      </c>
      <c r="F11" s="156" t="s">
        <v>318</v>
      </c>
      <c r="G11" s="154">
        <v>3065670</v>
      </c>
      <c r="H11" s="178"/>
      <c r="I11" s="178"/>
      <c r="J11" s="178"/>
    </row>
    <row r="12" spans="2:10" s="133" customFormat="1" x14ac:dyDescent="0.45">
      <c r="B12" s="108" t="s">
        <v>416</v>
      </c>
      <c r="C12" s="108"/>
      <c r="D12" s="108"/>
      <c r="E12" s="108"/>
      <c r="F12" s="108"/>
      <c r="G12" s="112">
        <f>SUM(G9:G11)</f>
        <v>8928508</v>
      </c>
      <c r="H12" s="178"/>
      <c r="I12" s="178"/>
      <c r="J12" s="178"/>
    </row>
    <row r="13" spans="2:10" x14ac:dyDescent="0.45">
      <c r="B13" s="117"/>
      <c r="C13" s="117"/>
      <c r="D13" s="117"/>
      <c r="E13" s="117"/>
      <c r="F13" s="118" t="s">
        <v>753</v>
      </c>
      <c r="G13" s="119">
        <f>G7+G12</f>
        <v>146428508</v>
      </c>
    </row>
  </sheetData>
  <mergeCells count="1">
    <mergeCell ref="B2:G2"/>
  </mergeCells>
  <pageMargins left="0.70866141732283472" right="0.70866141732283472" top="0.74803149606299213" bottom="0.74803149606299213" header="0.31496062992125984" footer="0.31496062992125984"/>
  <pageSetup scale="55" orientation="portrait" r:id="rId1"/>
  <headerFooter>
    <oddFooter>Página &amp;P de &amp;F</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zoomScaleNormal="100" workbookViewId="0">
      <selection activeCell="F16" sqref="F16"/>
    </sheetView>
  </sheetViews>
  <sheetFormatPr baseColWidth="10" defaultColWidth="11.453125" defaultRowHeight="16.5" x14ac:dyDescent="0.45"/>
  <cols>
    <col min="1" max="1" width="5.54296875" style="86" customWidth="1"/>
    <col min="2" max="2" width="78.54296875" style="86" customWidth="1"/>
    <col min="3" max="3" width="11.453125" style="86"/>
    <col min="4" max="4" width="15.7265625" style="86" customWidth="1"/>
    <col min="5" max="5" width="11.453125" style="86"/>
    <col min="6" max="6" width="21" style="86" customWidth="1"/>
    <col min="7" max="7" width="19.26953125" style="86" bestFit="1" customWidth="1"/>
    <col min="8" max="16384" width="11.453125" style="86"/>
  </cols>
  <sheetData>
    <row r="1" spans="2:10" ht="20.149999999999999" customHeight="1" x14ac:dyDescent="0.45"/>
    <row r="2" spans="2:10" x14ac:dyDescent="0.45">
      <c r="B2" s="233" t="s">
        <v>754</v>
      </c>
      <c r="C2" s="233"/>
      <c r="D2" s="233"/>
      <c r="E2" s="233"/>
      <c r="F2" s="233"/>
      <c r="G2" s="233"/>
    </row>
    <row r="3" spans="2:10" x14ac:dyDescent="0.45">
      <c r="B3" s="106" t="s">
        <v>325</v>
      </c>
      <c r="C3" s="106" t="s">
        <v>326</v>
      </c>
      <c r="D3" s="106" t="s">
        <v>327</v>
      </c>
      <c r="E3" s="106" t="s">
        <v>328</v>
      </c>
      <c r="F3" s="106" t="s">
        <v>329</v>
      </c>
      <c r="G3" s="107" t="s">
        <v>330</v>
      </c>
    </row>
    <row r="4" spans="2:10" s="133" customFormat="1" x14ac:dyDescent="0.45">
      <c r="B4" s="108" t="s">
        <v>240</v>
      </c>
      <c r="C4" s="108"/>
      <c r="D4" s="108"/>
      <c r="E4" s="108"/>
      <c r="F4" s="108"/>
      <c r="G4" s="108"/>
      <c r="H4" s="178"/>
      <c r="I4" s="178"/>
      <c r="J4" s="178"/>
    </row>
    <row r="5" spans="2:10" s="133" customFormat="1" x14ac:dyDescent="0.45">
      <c r="B5" s="152" t="s">
        <v>755</v>
      </c>
      <c r="C5" s="110" t="s">
        <v>376</v>
      </c>
      <c r="D5" s="110" t="s">
        <v>376</v>
      </c>
      <c r="E5" s="156"/>
      <c r="F5" s="156" t="s">
        <v>240</v>
      </c>
      <c r="G5" s="179">
        <v>50000000</v>
      </c>
      <c r="H5" s="177"/>
      <c r="I5" s="177"/>
      <c r="J5" s="177"/>
    </row>
    <row r="6" spans="2:10" s="133" customFormat="1" x14ac:dyDescent="0.45">
      <c r="B6" s="108" t="s">
        <v>332</v>
      </c>
      <c r="C6" s="108"/>
      <c r="D6" s="108"/>
      <c r="E6" s="108"/>
      <c r="F6" s="108"/>
      <c r="G6" s="112">
        <f>SUM(G4:G5)</f>
        <v>50000000</v>
      </c>
      <c r="H6" s="177"/>
      <c r="I6" s="177"/>
      <c r="J6" s="177"/>
    </row>
    <row r="7" spans="2:10" s="133" customFormat="1" x14ac:dyDescent="0.45">
      <c r="B7" s="108" t="s">
        <v>241</v>
      </c>
      <c r="C7" s="108"/>
      <c r="D7" s="108"/>
      <c r="E7" s="108"/>
      <c r="F7" s="108"/>
      <c r="G7" s="108"/>
      <c r="H7" s="177"/>
      <c r="I7" s="177"/>
      <c r="J7" s="177"/>
    </row>
    <row r="8" spans="2:10" s="133" customFormat="1" x14ac:dyDescent="0.45">
      <c r="B8" s="152" t="s">
        <v>756</v>
      </c>
      <c r="C8" s="110"/>
      <c r="D8" s="110"/>
      <c r="E8" s="156"/>
      <c r="F8" s="156" t="s">
        <v>318</v>
      </c>
      <c r="G8" s="179">
        <v>33628400</v>
      </c>
      <c r="H8" s="177"/>
      <c r="I8" s="177"/>
      <c r="J8" s="177"/>
    </row>
    <row r="9" spans="2:10" s="133" customFormat="1" x14ac:dyDescent="0.45">
      <c r="B9" s="108" t="s">
        <v>416</v>
      </c>
      <c r="C9" s="108"/>
      <c r="D9" s="108"/>
      <c r="E9" s="108"/>
      <c r="F9" s="108"/>
      <c r="G9" s="112">
        <f>SUM(G8)</f>
        <v>33628400</v>
      </c>
      <c r="H9" s="177"/>
      <c r="I9" s="177"/>
      <c r="J9" s="177"/>
    </row>
    <row r="10" spans="2:10" x14ac:dyDescent="0.45">
      <c r="B10" s="117"/>
      <c r="C10" s="117"/>
      <c r="D10" s="117"/>
      <c r="E10" s="117"/>
      <c r="F10" s="118" t="s">
        <v>757</v>
      </c>
      <c r="G10" s="180">
        <f>G6+G9</f>
        <v>83628400</v>
      </c>
    </row>
  </sheetData>
  <mergeCells count="1">
    <mergeCell ref="B2:G2"/>
  </mergeCells>
  <pageMargins left="0.70866141732283472" right="0.70866141732283472" top="0.74803149606299213" bottom="0.74803149606299213" header="0.31496062992125984" footer="0.31496062992125984"/>
  <pageSetup scale="55" orientation="portrait" r:id="rId1"/>
  <headerFooter>
    <oddFooter>Página &amp;P de &amp;F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1"/>
  <sheetViews>
    <sheetView zoomScaleNormal="100" workbookViewId="0">
      <selection activeCell="B15" sqref="B15"/>
    </sheetView>
  </sheetViews>
  <sheetFormatPr baseColWidth="10" defaultColWidth="11.453125" defaultRowHeight="16.5" x14ac:dyDescent="0.45"/>
  <cols>
    <col min="1" max="1" width="5.54296875" style="86" customWidth="1"/>
    <col min="2" max="2" width="48.1796875" style="86" customWidth="1"/>
    <col min="3" max="4" width="14.26953125" style="86" customWidth="1"/>
    <col min="5" max="5" width="28.54296875" style="86" customWidth="1"/>
    <col min="6" max="6" width="11.453125" style="86"/>
    <col min="7" max="7" width="21" style="86" customWidth="1"/>
    <col min="8" max="8" width="19.26953125" style="86" bestFit="1" customWidth="1"/>
    <col min="9" max="16384" width="11.453125" style="86"/>
  </cols>
  <sheetData>
    <row r="1" spans="2:8" ht="20.149999999999999" customHeight="1" x14ac:dyDescent="0.45"/>
    <row r="2" spans="2:8" x14ac:dyDescent="0.45">
      <c r="B2" s="233" t="s">
        <v>758</v>
      </c>
      <c r="C2" s="233"/>
      <c r="D2" s="233"/>
      <c r="E2" s="233"/>
      <c r="F2" s="233"/>
      <c r="G2" s="233"/>
      <c r="H2" s="233"/>
    </row>
    <row r="3" spans="2:8" x14ac:dyDescent="0.45">
      <c r="B3" s="106" t="s">
        <v>325</v>
      </c>
      <c r="C3" s="106" t="s">
        <v>326</v>
      </c>
      <c r="D3" s="106" t="s">
        <v>860</v>
      </c>
      <c r="E3" s="106" t="s">
        <v>327</v>
      </c>
      <c r="F3" s="106" t="s">
        <v>328</v>
      </c>
      <c r="G3" s="106" t="s">
        <v>329</v>
      </c>
      <c r="H3" s="107" t="s">
        <v>330</v>
      </c>
    </row>
    <row r="4" spans="2:8" x14ac:dyDescent="0.45">
      <c r="B4" s="108" t="s">
        <v>318</v>
      </c>
      <c r="C4" s="108"/>
      <c r="D4" s="108"/>
      <c r="E4" s="108"/>
      <c r="F4" s="108"/>
      <c r="G4" s="108"/>
      <c r="H4" s="108"/>
    </row>
    <row r="5" spans="2:8" ht="12.75" customHeight="1" x14ac:dyDescent="0.45">
      <c r="B5" s="159" t="s">
        <v>601</v>
      </c>
      <c r="C5" s="181" t="s">
        <v>599</v>
      </c>
      <c r="D5" s="182"/>
      <c r="E5" s="182"/>
      <c r="F5" s="182"/>
      <c r="G5" s="182"/>
      <c r="H5" s="183">
        <v>1527250</v>
      </c>
    </row>
    <row r="6" spans="2:8" s="133" customFormat="1" x14ac:dyDescent="0.45">
      <c r="B6" s="163" t="s">
        <v>838</v>
      </c>
      <c r="C6" s="184"/>
      <c r="D6" s="184"/>
      <c r="E6" s="184"/>
      <c r="F6" s="161">
        <v>1</v>
      </c>
      <c r="G6" s="161" t="s">
        <v>320</v>
      </c>
      <c r="H6" s="164">
        <v>2450000</v>
      </c>
    </row>
    <row r="7" spans="2:8" s="133" customFormat="1" x14ac:dyDescent="0.45">
      <c r="B7" s="163" t="s">
        <v>838</v>
      </c>
      <c r="C7" s="184"/>
      <c r="D7" s="184"/>
      <c r="E7" s="184"/>
      <c r="F7" s="161">
        <v>1</v>
      </c>
      <c r="G7" s="161" t="s">
        <v>320</v>
      </c>
      <c r="H7" s="164">
        <v>2450000</v>
      </c>
    </row>
    <row r="8" spans="2:8" s="133" customFormat="1" x14ac:dyDescent="0.45">
      <c r="B8" s="159" t="s">
        <v>777</v>
      </c>
      <c r="C8" s="160" t="s">
        <v>488</v>
      </c>
      <c r="D8" s="160"/>
      <c r="E8" s="160" t="s">
        <v>376</v>
      </c>
      <c r="F8" s="161">
        <v>6</v>
      </c>
      <c r="G8" s="161" t="s">
        <v>320</v>
      </c>
      <c r="H8" s="183">
        <v>12000000</v>
      </c>
    </row>
    <row r="9" spans="2:8" x14ac:dyDescent="0.45">
      <c r="B9" s="108" t="s">
        <v>416</v>
      </c>
      <c r="C9" s="108"/>
      <c r="D9" s="108"/>
      <c r="E9" s="108"/>
      <c r="F9" s="108"/>
      <c r="G9" s="108"/>
      <c r="H9" s="112">
        <f>SUM(H5:H8)</f>
        <v>18427250</v>
      </c>
    </row>
    <row r="10" spans="2:8" x14ac:dyDescent="0.45">
      <c r="B10" s="108" t="s">
        <v>319</v>
      </c>
      <c r="C10" s="108"/>
      <c r="D10" s="108"/>
      <c r="E10" s="108"/>
      <c r="F10" s="108"/>
      <c r="G10" s="108"/>
      <c r="H10" s="108"/>
    </row>
    <row r="11" spans="2:8" s="133" customFormat="1" x14ac:dyDescent="0.45">
      <c r="B11" s="159" t="s">
        <v>759</v>
      </c>
      <c r="C11" s="184" t="s">
        <v>760</v>
      </c>
      <c r="D11" s="184"/>
      <c r="E11" s="160" t="s">
        <v>376</v>
      </c>
      <c r="F11" s="161">
        <v>1</v>
      </c>
      <c r="G11" s="161" t="s">
        <v>318</v>
      </c>
      <c r="H11" s="183">
        <v>916400</v>
      </c>
    </row>
    <row r="12" spans="2:8" s="133" customFormat="1" x14ac:dyDescent="0.45">
      <c r="B12" s="159" t="s">
        <v>418</v>
      </c>
      <c r="C12" s="160" t="s">
        <v>760</v>
      </c>
      <c r="D12" s="160"/>
      <c r="E12" s="160" t="s">
        <v>376</v>
      </c>
      <c r="F12" s="161">
        <v>1</v>
      </c>
      <c r="G12" s="161" t="s">
        <v>318</v>
      </c>
      <c r="H12" s="183">
        <v>527800</v>
      </c>
    </row>
    <row r="13" spans="2:8" s="133" customFormat="1" x14ac:dyDescent="0.45">
      <c r="B13" s="159" t="s">
        <v>420</v>
      </c>
      <c r="C13" s="160" t="s">
        <v>421</v>
      </c>
      <c r="D13" s="160"/>
      <c r="E13" s="184" t="s">
        <v>761</v>
      </c>
      <c r="F13" s="161">
        <v>1</v>
      </c>
      <c r="G13" s="161" t="s">
        <v>318</v>
      </c>
      <c r="H13" s="183">
        <v>570000</v>
      </c>
    </row>
    <row r="14" spans="2:8" s="133" customFormat="1" x14ac:dyDescent="0.45">
      <c r="B14" s="159" t="s">
        <v>418</v>
      </c>
      <c r="C14" s="160" t="s">
        <v>762</v>
      </c>
      <c r="D14" s="160"/>
      <c r="E14" s="160" t="s">
        <v>376</v>
      </c>
      <c r="F14" s="161">
        <v>1</v>
      </c>
      <c r="G14" s="161" t="s">
        <v>318</v>
      </c>
      <c r="H14" s="183">
        <v>475600</v>
      </c>
    </row>
    <row r="15" spans="2:8" s="133" customFormat="1" x14ac:dyDescent="0.45">
      <c r="B15" s="184" t="s">
        <v>763</v>
      </c>
      <c r="C15" s="184"/>
      <c r="D15" s="184"/>
      <c r="E15" s="184"/>
      <c r="F15" s="161">
        <v>10</v>
      </c>
      <c r="G15" s="161" t="s">
        <v>318</v>
      </c>
      <c r="H15" s="183">
        <v>12569760</v>
      </c>
    </row>
    <row r="16" spans="2:8" s="133" customFormat="1" x14ac:dyDescent="0.45">
      <c r="B16" s="184" t="s">
        <v>764</v>
      </c>
      <c r="C16" s="184"/>
      <c r="D16" s="184"/>
      <c r="E16" s="184"/>
      <c r="F16" s="161">
        <v>2</v>
      </c>
      <c r="G16" s="161" t="s">
        <v>318</v>
      </c>
      <c r="H16" s="183">
        <v>1114992</v>
      </c>
    </row>
    <row r="17" spans="2:8" s="133" customFormat="1" x14ac:dyDescent="0.45">
      <c r="B17" s="184" t="s">
        <v>765</v>
      </c>
      <c r="C17" s="184"/>
      <c r="D17" s="184"/>
      <c r="E17" s="184"/>
      <c r="F17" s="161">
        <v>10</v>
      </c>
      <c r="G17" s="161" t="s">
        <v>318</v>
      </c>
      <c r="H17" s="183">
        <v>39839040</v>
      </c>
    </row>
    <row r="18" spans="2:8" s="133" customFormat="1" x14ac:dyDescent="0.45">
      <c r="B18" s="184" t="s">
        <v>766</v>
      </c>
      <c r="C18" s="184" t="s">
        <v>426</v>
      </c>
      <c r="D18" s="184"/>
      <c r="E18" s="184" t="s">
        <v>767</v>
      </c>
      <c r="F18" s="161">
        <v>1</v>
      </c>
      <c r="G18" s="161" t="s">
        <v>318</v>
      </c>
      <c r="H18" s="183">
        <v>2471940</v>
      </c>
    </row>
    <row r="19" spans="2:8" s="133" customFormat="1" x14ac:dyDescent="0.45">
      <c r="B19" s="165" t="s">
        <v>452</v>
      </c>
      <c r="C19" s="184"/>
      <c r="D19" s="184"/>
      <c r="E19" s="184"/>
      <c r="F19" s="161">
        <v>1</v>
      </c>
      <c r="G19" s="161" t="s">
        <v>318</v>
      </c>
      <c r="H19" s="166">
        <v>4611000</v>
      </c>
    </row>
    <row r="20" spans="2:8" s="133" customFormat="1" x14ac:dyDescent="0.3">
      <c r="B20" s="165" t="s">
        <v>452</v>
      </c>
      <c r="C20" s="184"/>
      <c r="D20" s="184"/>
      <c r="E20" s="184"/>
      <c r="F20" s="161">
        <v>1</v>
      </c>
      <c r="G20" s="161" t="s">
        <v>318</v>
      </c>
      <c r="H20" s="166">
        <v>4611000</v>
      </c>
    </row>
    <row r="21" spans="2:8" s="133" customFormat="1" x14ac:dyDescent="0.45">
      <c r="B21" s="108" t="s">
        <v>372</v>
      </c>
      <c r="C21" s="108"/>
      <c r="D21" s="108"/>
      <c r="E21" s="108"/>
      <c r="F21" s="108"/>
      <c r="G21" s="108"/>
      <c r="H21" s="112">
        <f>SUM(H11:H20)</f>
        <v>67707532</v>
      </c>
    </row>
    <row r="22" spans="2:8" s="133" customFormat="1" x14ac:dyDescent="0.45">
      <c r="B22" s="108" t="s">
        <v>320</v>
      </c>
      <c r="C22" s="108"/>
      <c r="D22" s="108"/>
      <c r="E22" s="108"/>
      <c r="F22" s="108"/>
      <c r="G22" s="108"/>
      <c r="H22" s="113"/>
    </row>
    <row r="23" spans="2:8" s="133" customFormat="1" x14ac:dyDescent="0.45">
      <c r="B23" s="159" t="s">
        <v>768</v>
      </c>
      <c r="C23" s="159" t="s">
        <v>769</v>
      </c>
      <c r="D23" s="159"/>
      <c r="E23" s="159" t="s">
        <v>376</v>
      </c>
      <c r="F23" s="161">
        <v>1</v>
      </c>
      <c r="G23" s="161" t="s">
        <v>320</v>
      </c>
      <c r="H23" s="183">
        <v>10999700</v>
      </c>
    </row>
    <row r="24" spans="2:8" s="133" customFormat="1" x14ac:dyDescent="0.45">
      <c r="B24" s="159" t="s">
        <v>770</v>
      </c>
      <c r="C24" s="159" t="s">
        <v>771</v>
      </c>
      <c r="D24" s="159"/>
      <c r="E24" s="159" t="s">
        <v>376</v>
      </c>
      <c r="F24" s="161">
        <v>1</v>
      </c>
      <c r="G24" s="161" t="s">
        <v>320</v>
      </c>
      <c r="H24" s="183">
        <v>42230309</v>
      </c>
    </row>
    <row r="25" spans="2:8" s="133" customFormat="1" x14ac:dyDescent="0.45">
      <c r="B25" s="159" t="s">
        <v>772</v>
      </c>
      <c r="C25" s="160" t="s">
        <v>615</v>
      </c>
      <c r="D25" s="160"/>
      <c r="E25" s="160" t="s">
        <v>773</v>
      </c>
      <c r="F25" s="161">
        <v>1</v>
      </c>
      <c r="G25" s="161" t="s">
        <v>320</v>
      </c>
      <c r="H25" s="183">
        <v>2900000</v>
      </c>
    </row>
    <row r="26" spans="2:8" s="133" customFormat="1" x14ac:dyDescent="0.45">
      <c r="B26" s="159" t="s">
        <v>774</v>
      </c>
      <c r="C26" s="159" t="s">
        <v>376</v>
      </c>
      <c r="D26" s="159"/>
      <c r="E26" s="159" t="s">
        <v>775</v>
      </c>
      <c r="F26" s="161">
        <v>1</v>
      </c>
      <c r="G26" s="161" t="s">
        <v>320</v>
      </c>
      <c r="H26" s="183">
        <v>300000</v>
      </c>
    </row>
    <row r="27" spans="2:8" s="133" customFormat="1" x14ac:dyDescent="0.45">
      <c r="B27" s="159" t="s">
        <v>776</v>
      </c>
      <c r="C27" s="160" t="s">
        <v>376</v>
      </c>
      <c r="D27" s="160"/>
      <c r="E27" s="160" t="s">
        <v>376</v>
      </c>
      <c r="F27" s="161">
        <v>1</v>
      </c>
      <c r="G27" s="161" t="s">
        <v>320</v>
      </c>
      <c r="H27" s="183">
        <v>185000</v>
      </c>
    </row>
    <row r="28" spans="2:8" s="133" customFormat="1" x14ac:dyDescent="0.45">
      <c r="B28" s="159" t="s">
        <v>776</v>
      </c>
      <c r="C28" s="160" t="s">
        <v>376</v>
      </c>
      <c r="D28" s="160"/>
      <c r="E28" s="160" t="s">
        <v>376</v>
      </c>
      <c r="F28" s="161">
        <v>1</v>
      </c>
      <c r="G28" s="161" t="s">
        <v>320</v>
      </c>
      <c r="H28" s="183">
        <v>275000</v>
      </c>
    </row>
    <row r="29" spans="2:8" s="133" customFormat="1" x14ac:dyDescent="0.45">
      <c r="B29" s="185" t="s">
        <v>430</v>
      </c>
      <c r="C29" s="184" t="s">
        <v>431</v>
      </c>
      <c r="D29" s="184"/>
      <c r="E29" s="184" t="s">
        <v>778</v>
      </c>
      <c r="F29" s="186">
        <v>1</v>
      </c>
      <c r="G29" s="161" t="s">
        <v>320</v>
      </c>
      <c r="H29" s="183">
        <v>1680000</v>
      </c>
    </row>
    <row r="30" spans="2:8" s="133" customFormat="1" x14ac:dyDescent="0.45">
      <c r="B30" s="184" t="s">
        <v>779</v>
      </c>
      <c r="C30" s="184" t="s">
        <v>474</v>
      </c>
      <c r="D30" s="184"/>
      <c r="E30" s="184" t="s">
        <v>780</v>
      </c>
      <c r="F30" s="186">
        <v>1</v>
      </c>
      <c r="G30" s="161" t="s">
        <v>320</v>
      </c>
      <c r="H30" s="183">
        <v>0</v>
      </c>
    </row>
    <row r="31" spans="2:8" s="133" customFormat="1" x14ac:dyDescent="0.45">
      <c r="B31" s="184" t="s">
        <v>781</v>
      </c>
      <c r="C31" s="184" t="s">
        <v>474</v>
      </c>
      <c r="D31" s="184"/>
      <c r="E31" s="184" t="s">
        <v>782</v>
      </c>
      <c r="F31" s="186">
        <v>1</v>
      </c>
      <c r="G31" s="161" t="s">
        <v>320</v>
      </c>
      <c r="H31" s="183">
        <v>1943909</v>
      </c>
    </row>
    <row r="32" spans="2:8" s="133" customFormat="1" x14ac:dyDescent="0.45">
      <c r="B32" s="184" t="s">
        <v>783</v>
      </c>
      <c r="C32" s="184" t="s">
        <v>474</v>
      </c>
      <c r="D32" s="184"/>
      <c r="E32" s="184" t="s">
        <v>784</v>
      </c>
      <c r="F32" s="186">
        <v>1</v>
      </c>
      <c r="G32" s="161" t="s">
        <v>320</v>
      </c>
      <c r="H32" s="183">
        <v>80000</v>
      </c>
    </row>
    <row r="33" spans="2:8" s="133" customFormat="1" x14ac:dyDescent="0.45">
      <c r="B33" s="184" t="s">
        <v>781</v>
      </c>
      <c r="C33" s="184" t="s">
        <v>474</v>
      </c>
      <c r="D33" s="184"/>
      <c r="E33" s="184" t="s">
        <v>785</v>
      </c>
      <c r="F33" s="186">
        <v>1</v>
      </c>
      <c r="G33" s="161" t="s">
        <v>320</v>
      </c>
      <c r="H33" s="183">
        <v>320000</v>
      </c>
    </row>
    <row r="34" spans="2:8" s="133" customFormat="1" x14ac:dyDescent="0.45">
      <c r="B34" s="184" t="s">
        <v>786</v>
      </c>
      <c r="C34" s="184" t="s">
        <v>787</v>
      </c>
      <c r="D34" s="184"/>
      <c r="E34" s="184" t="s">
        <v>788</v>
      </c>
      <c r="F34" s="186">
        <v>1</v>
      </c>
      <c r="G34" s="161" t="s">
        <v>320</v>
      </c>
      <c r="H34" s="183">
        <v>80000</v>
      </c>
    </row>
    <row r="35" spans="2:8" s="133" customFormat="1" x14ac:dyDescent="0.45">
      <c r="B35" s="184" t="s">
        <v>781</v>
      </c>
      <c r="C35" s="184" t="s">
        <v>474</v>
      </c>
      <c r="D35" s="184"/>
      <c r="E35" s="184" t="s">
        <v>789</v>
      </c>
      <c r="F35" s="186">
        <v>1</v>
      </c>
      <c r="G35" s="161" t="s">
        <v>320</v>
      </c>
      <c r="H35" s="183">
        <v>320000</v>
      </c>
    </row>
    <row r="36" spans="2:8" s="133" customFormat="1" x14ac:dyDescent="0.45">
      <c r="B36" s="184" t="s">
        <v>790</v>
      </c>
      <c r="C36" s="184" t="s">
        <v>474</v>
      </c>
      <c r="D36" s="184"/>
      <c r="E36" s="184" t="s">
        <v>791</v>
      </c>
      <c r="F36" s="186">
        <v>1</v>
      </c>
      <c r="G36" s="161" t="s">
        <v>320</v>
      </c>
      <c r="H36" s="183">
        <v>80000</v>
      </c>
    </row>
    <row r="37" spans="2:8" s="133" customFormat="1" x14ac:dyDescent="0.45">
      <c r="B37" s="184" t="s">
        <v>781</v>
      </c>
      <c r="C37" s="184" t="s">
        <v>474</v>
      </c>
      <c r="D37" s="184"/>
      <c r="E37" s="184" t="s">
        <v>792</v>
      </c>
      <c r="F37" s="186">
        <v>1</v>
      </c>
      <c r="G37" s="161" t="s">
        <v>320</v>
      </c>
      <c r="H37" s="183">
        <v>320000</v>
      </c>
    </row>
    <row r="38" spans="2:8" s="133" customFormat="1" x14ac:dyDescent="0.45">
      <c r="B38" s="184" t="s">
        <v>790</v>
      </c>
      <c r="C38" s="184" t="s">
        <v>474</v>
      </c>
      <c r="D38" s="184"/>
      <c r="E38" s="184" t="s">
        <v>793</v>
      </c>
      <c r="F38" s="186">
        <v>1</v>
      </c>
      <c r="G38" s="161" t="s">
        <v>320</v>
      </c>
      <c r="H38" s="183">
        <v>80000</v>
      </c>
    </row>
    <row r="39" spans="2:8" s="133" customFormat="1" x14ac:dyDescent="0.45">
      <c r="B39" s="184" t="s">
        <v>781</v>
      </c>
      <c r="C39" s="184" t="s">
        <v>474</v>
      </c>
      <c r="D39" s="184"/>
      <c r="E39" s="184" t="s">
        <v>794</v>
      </c>
      <c r="F39" s="186">
        <v>1</v>
      </c>
      <c r="G39" s="161" t="s">
        <v>320</v>
      </c>
      <c r="H39" s="183">
        <v>320000</v>
      </c>
    </row>
    <row r="40" spans="2:8" s="133" customFormat="1" x14ac:dyDescent="0.45">
      <c r="B40" s="184" t="s">
        <v>795</v>
      </c>
      <c r="C40" s="184" t="s">
        <v>796</v>
      </c>
      <c r="D40" s="184"/>
      <c r="E40" s="184" t="s">
        <v>797</v>
      </c>
      <c r="F40" s="186">
        <v>1</v>
      </c>
      <c r="G40" s="161" t="s">
        <v>320</v>
      </c>
      <c r="H40" s="183">
        <v>80000</v>
      </c>
    </row>
    <row r="41" spans="2:8" s="133" customFormat="1" x14ac:dyDescent="0.45">
      <c r="B41" s="184" t="s">
        <v>781</v>
      </c>
      <c r="C41" s="184" t="s">
        <v>474</v>
      </c>
      <c r="D41" s="184"/>
      <c r="E41" s="184" t="s">
        <v>798</v>
      </c>
      <c r="F41" s="186">
        <v>1</v>
      </c>
      <c r="G41" s="161" t="s">
        <v>320</v>
      </c>
      <c r="H41" s="183">
        <v>320000</v>
      </c>
    </row>
    <row r="42" spans="2:8" s="133" customFormat="1" x14ac:dyDescent="0.45">
      <c r="B42" s="184" t="s">
        <v>799</v>
      </c>
      <c r="C42" s="184" t="s">
        <v>488</v>
      </c>
      <c r="D42" s="184"/>
      <c r="E42" s="184" t="s">
        <v>800</v>
      </c>
      <c r="F42" s="186">
        <v>1</v>
      </c>
      <c r="G42" s="161" t="s">
        <v>320</v>
      </c>
      <c r="H42" s="183">
        <v>80000</v>
      </c>
    </row>
    <row r="43" spans="2:8" s="133" customFormat="1" x14ac:dyDescent="0.45">
      <c r="B43" s="184" t="s">
        <v>781</v>
      </c>
      <c r="C43" s="184" t="s">
        <v>474</v>
      </c>
      <c r="D43" s="184"/>
      <c r="E43" s="184" t="s">
        <v>801</v>
      </c>
      <c r="F43" s="186">
        <v>1</v>
      </c>
      <c r="G43" s="161" t="s">
        <v>320</v>
      </c>
      <c r="H43" s="183">
        <v>320000</v>
      </c>
    </row>
    <row r="44" spans="2:8" s="133" customFormat="1" x14ac:dyDescent="0.45">
      <c r="B44" s="184" t="s">
        <v>802</v>
      </c>
      <c r="C44" s="184" t="s">
        <v>474</v>
      </c>
      <c r="D44" s="184"/>
      <c r="E44" s="184" t="s">
        <v>803</v>
      </c>
      <c r="F44" s="186">
        <v>1</v>
      </c>
      <c r="G44" s="161" t="s">
        <v>320</v>
      </c>
      <c r="H44" s="183">
        <v>0</v>
      </c>
    </row>
    <row r="45" spans="2:8" s="133" customFormat="1" x14ac:dyDescent="0.45">
      <c r="B45" s="184" t="s">
        <v>781</v>
      </c>
      <c r="C45" s="184" t="s">
        <v>474</v>
      </c>
      <c r="D45" s="184"/>
      <c r="E45" s="184" t="s">
        <v>804</v>
      </c>
      <c r="F45" s="186">
        <v>1</v>
      </c>
      <c r="G45" s="161" t="s">
        <v>320</v>
      </c>
      <c r="H45" s="183">
        <v>320000</v>
      </c>
    </row>
    <row r="46" spans="2:8" s="133" customFormat="1" x14ac:dyDescent="0.45">
      <c r="B46" s="184" t="s">
        <v>802</v>
      </c>
      <c r="C46" s="184" t="s">
        <v>474</v>
      </c>
      <c r="D46" s="184"/>
      <c r="E46" s="184" t="s">
        <v>805</v>
      </c>
      <c r="F46" s="186">
        <v>1</v>
      </c>
      <c r="G46" s="161" t="s">
        <v>320</v>
      </c>
      <c r="H46" s="183">
        <v>0</v>
      </c>
    </row>
    <row r="47" spans="2:8" s="133" customFormat="1" x14ac:dyDescent="0.45">
      <c r="B47" s="184" t="s">
        <v>781</v>
      </c>
      <c r="C47" s="184" t="s">
        <v>474</v>
      </c>
      <c r="D47" s="184"/>
      <c r="E47" s="184" t="s">
        <v>806</v>
      </c>
      <c r="F47" s="186">
        <v>1</v>
      </c>
      <c r="G47" s="161" t="s">
        <v>320</v>
      </c>
      <c r="H47" s="183">
        <v>320000</v>
      </c>
    </row>
    <row r="48" spans="2:8" s="133" customFormat="1" x14ac:dyDescent="0.45">
      <c r="B48" s="184" t="s">
        <v>790</v>
      </c>
      <c r="C48" s="184" t="s">
        <v>474</v>
      </c>
      <c r="D48" s="184"/>
      <c r="E48" s="184" t="s">
        <v>807</v>
      </c>
      <c r="F48" s="186">
        <v>1</v>
      </c>
      <c r="G48" s="161" t="s">
        <v>320</v>
      </c>
      <c r="H48" s="183">
        <v>80000</v>
      </c>
    </row>
    <row r="49" spans="2:8" s="133" customFormat="1" x14ac:dyDescent="0.45">
      <c r="B49" s="184" t="s">
        <v>781</v>
      </c>
      <c r="C49" s="184" t="s">
        <v>474</v>
      </c>
      <c r="D49" s="184"/>
      <c r="E49" s="184" t="s">
        <v>808</v>
      </c>
      <c r="F49" s="186">
        <v>1</v>
      </c>
      <c r="G49" s="161" t="s">
        <v>320</v>
      </c>
      <c r="H49" s="183">
        <v>1943909</v>
      </c>
    </row>
    <row r="50" spans="2:8" s="133" customFormat="1" x14ac:dyDescent="0.45">
      <c r="B50" s="184" t="s">
        <v>802</v>
      </c>
      <c r="C50" s="184" t="s">
        <v>474</v>
      </c>
      <c r="D50" s="184"/>
      <c r="E50" s="184" t="s">
        <v>809</v>
      </c>
      <c r="F50" s="186">
        <v>1</v>
      </c>
      <c r="G50" s="161" t="s">
        <v>320</v>
      </c>
      <c r="H50" s="183">
        <v>80000</v>
      </c>
    </row>
    <row r="51" spans="2:8" s="133" customFormat="1" x14ac:dyDescent="0.45">
      <c r="B51" s="184" t="s">
        <v>781</v>
      </c>
      <c r="C51" s="184" t="s">
        <v>474</v>
      </c>
      <c r="D51" s="184"/>
      <c r="E51" s="184" t="s">
        <v>810</v>
      </c>
      <c r="F51" s="186">
        <v>1</v>
      </c>
      <c r="G51" s="161" t="s">
        <v>320</v>
      </c>
      <c r="H51" s="183">
        <v>1943909</v>
      </c>
    </row>
    <row r="52" spans="2:8" s="133" customFormat="1" x14ac:dyDescent="0.45">
      <c r="B52" s="184" t="s">
        <v>790</v>
      </c>
      <c r="C52" s="184" t="s">
        <v>474</v>
      </c>
      <c r="D52" s="184"/>
      <c r="E52" s="184" t="s">
        <v>811</v>
      </c>
      <c r="F52" s="186">
        <v>1</v>
      </c>
      <c r="G52" s="161" t="s">
        <v>320</v>
      </c>
      <c r="H52" s="183">
        <v>80000</v>
      </c>
    </row>
    <row r="53" spans="2:8" s="133" customFormat="1" x14ac:dyDescent="0.45">
      <c r="B53" s="184" t="s">
        <v>781</v>
      </c>
      <c r="C53" s="184" t="s">
        <v>474</v>
      </c>
      <c r="D53" s="184"/>
      <c r="E53" s="184" t="s">
        <v>812</v>
      </c>
      <c r="F53" s="186">
        <v>1</v>
      </c>
      <c r="G53" s="161" t="s">
        <v>320</v>
      </c>
      <c r="H53" s="183">
        <v>320000</v>
      </c>
    </row>
    <row r="54" spans="2:8" s="133" customFormat="1" x14ac:dyDescent="0.45">
      <c r="B54" s="184" t="s">
        <v>802</v>
      </c>
      <c r="C54" s="184" t="s">
        <v>474</v>
      </c>
      <c r="D54" s="184"/>
      <c r="E54" s="184" t="s">
        <v>813</v>
      </c>
      <c r="F54" s="186">
        <v>1</v>
      </c>
      <c r="G54" s="161" t="s">
        <v>320</v>
      </c>
      <c r="H54" s="183">
        <v>0</v>
      </c>
    </row>
    <row r="55" spans="2:8" s="133" customFormat="1" x14ac:dyDescent="0.45">
      <c r="B55" s="184" t="s">
        <v>781</v>
      </c>
      <c r="C55" s="184" t="s">
        <v>474</v>
      </c>
      <c r="D55" s="184"/>
      <c r="E55" s="184" t="s">
        <v>814</v>
      </c>
      <c r="F55" s="186">
        <v>1</v>
      </c>
      <c r="G55" s="161" t="s">
        <v>320</v>
      </c>
      <c r="H55" s="183">
        <v>320000</v>
      </c>
    </row>
    <row r="56" spans="2:8" s="133" customFormat="1" x14ac:dyDescent="0.45">
      <c r="B56" s="184" t="s">
        <v>815</v>
      </c>
      <c r="C56" s="184" t="s">
        <v>488</v>
      </c>
      <c r="D56" s="184"/>
      <c r="E56" s="184" t="s">
        <v>816</v>
      </c>
      <c r="F56" s="186">
        <v>1</v>
      </c>
      <c r="G56" s="161" t="s">
        <v>320</v>
      </c>
      <c r="H56" s="183">
        <v>80000</v>
      </c>
    </row>
    <row r="57" spans="2:8" s="133" customFormat="1" x14ac:dyDescent="0.45">
      <c r="B57" s="184" t="s">
        <v>781</v>
      </c>
      <c r="C57" s="184" t="s">
        <v>474</v>
      </c>
      <c r="D57" s="184"/>
      <c r="E57" s="184" t="s">
        <v>817</v>
      </c>
      <c r="F57" s="186">
        <v>1</v>
      </c>
      <c r="G57" s="161" t="s">
        <v>320</v>
      </c>
      <c r="H57" s="183">
        <v>1881666</v>
      </c>
    </row>
    <row r="58" spans="2:8" s="133" customFormat="1" x14ac:dyDescent="0.45">
      <c r="B58" s="184" t="s">
        <v>818</v>
      </c>
      <c r="C58" s="184" t="s">
        <v>426</v>
      </c>
      <c r="D58" s="184"/>
      <c r="E58" s="184" t="s">
        <v>819</v>
      </c>
      <c r="F58" s="186">
        <v>1</v>
      </c>
      <c r="G58" s="161" t="s">
        <v>320</v>
      </c>
      <c r="H58" s="183">
        <v>0</v>
      </c>
    </row>
    <row r="59" spans="2:8" s="133" customFormat="1" x14ac:dyDescent="0.45">
      <c r="B59" s="184" t="s">
        <v>470</v>
      </c>
      <c r="C59" s="184" t="s">
        <v>474</v>
      </c>
      <c r="D59" s="184"/>
      <c r="E59" s="184" t="s">
        <v>820</v>
      </c>
      <c r="F59" s="186">
        <v>1</v>
      </c>
      <c r="G59" s="161" t="s">
        <v>320</v>
      </c>
      <c r="H59" s="183">
        <v>320000</v>
      </c>
    </row>
    <row r="60" spans="2:8" s="133" customFormat="1" x14ac:dyDescent="0.45">
      <c r="B60" s="184" t="s">
        <v>818</v>
      </c>
      <c r="C60" s="184" t="s">
        <v>426</v>
      </c>
      <c r="D60" s="184"/>
      <c r="E60" s="184" t="s">
        <v>821</v>
      </c>
      <c r="F60" s="186">
        <v>1</v>
      </c>
      <c r="G60" s="161" t="s">
        <v>320</v>
      </c>
      <c r="H60" s="183">
        <v>0</v>
      </c>
    </row>
    <row r="61" spans="2:8" s="133" customFormat="1" x14ac:dyDescent="0.45">
      <c r="B61" s="184" t="s">
        <v>822</v>
      </c>
      <c r="C61" s="184" t="s">
        <v>426</v>
      </c>
      <c r="D61" s="184"/>
      <c r="E61" s="184" t="s">
        <v>823</v>
      </c>
      <c r="F61" s="186">
        <v>1</v>
      </c>
      <c r="G61" s="161" t="s">
        <v>320</v>
      </c>
      <c r="H61" s="183">
        <v>1851000</v>
      </c>
    </row>
    <row r="62" spans="2:8" s="133" customFormat="1" x14ac:dyDescent="0.45">
      <c r="B62" s="184" t="s">
        <v>818</v>
      </c>
      <c r="C62" s="184" t="s">
        <v>426</v>
      </c>
      <c r="D62" s="184"/>
      <c r="E62" s="184" t="s">
        <v>824</v>
      </c>
      <c r="F62" s="186">
        <v>1</v>
      </c>
      <c r="G62" s="161" t="s">
        <v>320</v>
      </c>
      <c r="H62" s="183">
        <v>0</v>
      </c>
    </row>
    <row r="63" spans="2:8" s="133" customFormat="1" x14ac:dyDescent="0.45">
      <c r="B63" s="184" t="s">
        <v>470</v>
      </c>
      <c r="C63" s="184" t="s">
        <v>426</v>
      </c>
      <c r="D63" s="184"/>
      <c r="E63" s="184" t="s">
        <v>825</v>
      </c>
      <c r="F63" s="186">
        <v>1</v>
      </c>
      <c r="G63" s="161" t="s">
        <v>320</v>
      </c>
      <c r="H63" s="183">
        <v>1851000</v>
      </c>
    </row>
    <row r="64" spans="2:8" s="133" customFormat="1" x14ac:dyDescent="0.45">
      <c r="B64" s="184" t="s">
        <v>470</v>
      </c>
      <c r="C64" s="184" t="s">
        <v>426</v>
      </c>
      <c r="D64" s="184"/>
      <c r="E64" s="184" t="s">
        <v>826</v>
      </c>
      <c r="F64" s="186">
        <v>1</v>
      </c>
      <c r="G64" s="161" t="s">
        <v>320</v>
      </c>
      <c r="H64" s="183">
        <v>1851000</v>
      </c>
    </row>
    <row r="65" spans="2:8" s="133" customFormat="1" x14ac:dyDescent="0.45">
      <c r="B65" s="184" t="s">
        <v>827</v>
      </c>
      <c r="C65" s="184" t="s">
        <v>522</v>
      </c>
      <c r="D65" s="184"/>
      <c r="E65" s="184" t="s">
        <v>828</v>
      </c>
      <c r="F65" s="186">
        <v>1</v>
      </c>
      <c r="G65" s="161" t="s">
        <v>320</v>
      </c>
      <c r="H65" s="183">
        <v>650000</v>
      </c>
    </row>
    <row r="66" spans="2:8" s="133" customFormat="1" x14ac:dyDescent="0.45">
      <c r="B66" s="184" t="s">
        <v>829</v>
      </c>
      <c r="C66" s="184" t="s">
        <v>522</v>
      </c>
      <c r="D66" s="184"/>
      <c r="E66" s="184" t="s">
        <v>830</v>
      </c>
      <c r="F66" s="186">
        <v>1</v>
      </c>
      <c r="G66" s="161" t="s">
        <v>320</v>
      </c>
      <c r="H66" s="183">
        <v>650000</v>
      </c>
    </row>
    <row r="67" spans="2:8" s="133" customFormat="1" x14ac:dyDescent="0.45">
      <c r="B67" s="184" t="s">
        <v>831</v>
      </c>
      <c r="C67" s="184" t="s">
        <v>354</v>
      </c>
      <c r="D67" s="184"/>
      <c r="E67" s="184" t="s">
        <v>832</v>
      </c>
      <c r="F67" s="161">
        <v>1</v>
      </c>
      <c r="G67" s="161" t="s">
        <v>320</v>
      </c>
      <c r="H67" s="183">
        <v>250000</v>
      </c>
    </row>
    <row r="68" spans="2:8" s="133" customFormat="1" x14ac:dyDescent="0.45">
      <c r="B68" s="184" t="s">
        <v>833</v>
      </c>
      <c r="C68" s="184" t="s">
        <v>834</v>
      </c>
      <c r="D68" s="184"/>
      <c r="E68" s="184" t="s">
        <v>835</v>
      </c>
      <c r="F68" s="161">
        <v>1</v>
      </c>
      <c r="G68" s="161" t="s">
        <v>320</v>
      </c>
      <c r="H68" s="183">
        <v>2980000</v>
      </c>
    </row>
    <row r="69" spans="2:8" s="133" customFormat="1" x14ac:dyDescent="0.45">
      <c r="B69" s="184" t="s">
        <v>836</v>
      </c>
      <c r="C69" s="184" t="s">
        <v>488</v>
      </c>
      <c r="D69" s="184"/>
      <c r="E69" s="184"/>
      <c r="F69" s="161">
        <v>1</v>
      </c>
      <c r="G69" s="161" t="s">
        <v>320</v>
      </c>
      <c r="H69" s="183">
        <v>2400000</v>
      </c>
    </row>
    <row r="70" spans="2:8" s="133" customFormat="1" x14ac:dyDescent="0.45">
      <c r="B70" s="184" t="s">
        <v>837</v>
      </c>
      <c r="C70" s="184"/>
      <c r="D70" s="184"/>
      <c r="E70" s="184"/>
      <c r="F70" s="161">
        <v>1</v>
      </c>
      <c r="G70" s="161" t="s">
        <v>320</v>
      </c>
      <c r="H70" s="183">
        <v>1276000</v>
      </c>
    </row>
    <row r="71" spans="2:8" s="133" customFormat="1" x14ac:dyDescent="0.45">
      <c r="B71" s="165" t="s">
        <v>839</v>
      </c>
      <c r="C71" s="184"/>
      <c r="D71" s="184"/>
      <c r="E71" s="184"/>
      <c r="F71" s="161">
        <v>1</v>
      </c>
      <c r="G71" s="161" t="s">
        <v>320</v>
      </c>
      <c r="H71" s="166">
        <v>8780000</v>
      </c>
    </row>
    <row r="72" spans="2:8" s="133" customFormat="1" x14ac:dyDescent="0.45">
      <c r="B72" s="165" t="s">
        <v>576</v>
      </c>
      <c r="C72" s="184"/>
      <c r="D72" s="184"/>
      <c r="E72" s="184"/>
      <c r="F72" s="161">
        <v>1</v>
      </c>
      <c r="G72" s="161" t="s">
        <v>320</v>
      </c>
      <c r="H72" s="166">
        <v>320000</v>
      </c>
    </row>
    <row r="73" spans="2:8" s="133" customFormat="1" x14ac:dyDescent="0.45">
      <c r="B73" s="165" t="s">
        <v>576</v>
      </c>
      <c r="C73" s="184"/>
      <c r="D73" s="184"/>
      <c r="E73" s="184"/>
      <c r="F73" s="161">
        <v>1</v>
      </c>
      <c r="G73" s="161" t="s">
        <v>320</v>
      </c>
      <c r="H73" s="166">
        <v>320000</v>
      </c>
    </row>
    <row r="74" spans="2:8" s="133" customFormat="1" x14ac:dyDescent="0.45">
      <c r="B74" s="165" t="s">
        <v>576</v>
      </c>
      <c r="C74" s="184"/>
      <c r="D74" s="184"/>
      <c r="E74" s="184"/>
      <c r="F74" s="161">
        <v>1</v>
      </c>
      <c r="G74" s="161" t="s">
        <v>320</v>
      </c>
      <c r="H74" s="166">
        <v>320000</v>
      </c>
    </row>
    <row r="75" spans="2:8" s="133" customFormat="1" x14ac:dyDescent="0.45">
      <c r="B75" s="165" t="s">
        <v>576</v>
      </c>
      <c r="C75" s="184"/>
      <c r="D75" s="184"/>
      <c r="E75" s="184"/>
      <c r="F75" s="161">
        <v>1</v>
      </c>
      <c r="G75" s="161" t="s">
        <v>320</v>
      </c>
      <c r="H75" s="166">
        <v>320000</v>
      </c>
    </row>
    <row r="76" spans="2:8" s="133" customFormat="1" x14ac:dyDescent="0.45">
      <c r="B76" s="165" t="s">
        <v>577</v>
      </c>
      <c r="C76" s="184"/>
      <c r="D76" s="184"/>
      <c r="E76" s="184"/>
      <c r="F76" s="161">
        <v>1</v>
      </c>
      <c r="G76" s="161" t="s">
        <v>320</v>
      </c>
      <c r="H76" s="166">
        <v>330000</v>
      </c>
    </row>
    <row r="77" spans="2:8" s="133" customFormat="1" x14ac:dyDescent="0.45">
      <c r="B77" s="165" t="s">
        <v>840</v>
      </c>
      <c r="C77" s="184"/>
      <c r="D77" s="184"/>
      <c r="E77" s="184"/>
      <c r="F77" s="161">
        <v>1</v>
      </c>
      <c r="G77" s="161" t="s">
        <v>320</v>
      </c>
      <c r="H77" s="166">
        <v>890000</v>
      </c>
    </row>
    <row r="78" spans="2:8" s="133" customFormat="1" x14ac:dyDescent="0.45">
      <c r="B78" s="165" t="s">
        <v>684</v>
      </c>
      <c r="C78" s="184"/>
      <c r="D78" s="184"/>
      <c r="E78" s="184"/>
      <c r="F78" s="161">
        <v>1</v>
      </c>
      <c r="G78" s="161" t="s">
        <v>320</v>
      </c>
      <c r="H78" s="166">
        <v>1315000</v>
      </c>
    </row>
    <row r="79" spans="2:8" s="133" customFormat="1" x14ac:dyDescent="0.45">
      <c r="B79" s="165" t="s">
        <v>685</v>
      </c>
      <c r="C79" s="184"/>
      <c r="D79" s="184"/>
      <c r="E79" s="184"/>
      <c r="F79" s="161">
        <v>1</v>
      </c>
      <c r="G79" s="161" t="s">
        <v>320</v>
      </c>
      <c r="H79" s="166">
        <v>590000</v>
      </c>
    </row>
    <row r="80" spans="2:8" s="133" customFormat="1" x14ac:dyDescent="0.45">
      <c r="B80" s="165" t="s">
        <v>768</v>
      </c>
      <c r="C80" s="184"/>
      <c r="D80" s="184"/>
      <c r="E80" s="184"/>
      <c r="F80" s="161">
        <v>1</v>
      </c>
      <c r="G80" s="161" t="s">
        <v>320</v>
      </c>
      <c r="H80" s="166">
        <v>23569900</v>
      </c>
    </row>
    <row r="81" spans="2:8" s="133" customFormat="1" x14ac:dyDescent="0.45">
      <c r="B81" s="165" t="s">
        <v>470</v>
      </c>
      <c r="C81" s="184" t="s">
        <v>522</v>
      </c>
      <c r="D81" s="184" t="s">
        <v>865</v>
      </c>
      <c r="E81" s="184" t="s">
        <v>871</v>
      </c>
      <c r="F81" s="161">
        <v>2</v>
      </c>
      <c r="G81" s="161" t="s">
        <v>320</v>
      </c>
      <c r="H81" s="166">
        <v>2118080</v>
      </c>
    </row>
    <row r="82" spans="2:8" s="133" customFormat="1" x14ac:dyDescent="0.45">
      <c r="B82" s="165" t="s">
        <v>470</v>
      </c>
      <c r="C82" s="184" t="s">
        <v>522</v>
      </c>
      <c r="D82" s="184" t="s">
        <v>865</v>
      </c>
      <c r="E82" s="184" t="s">
        <v>872</v>
      </c>
      <c r="F82" s="161">
        <v>3</v>
      </c>
      <c r="G82" s="161" t="s">
        <v>320</v>
      </c>
      <c r="H82" s="166">
        <v>1668750</v>
      </c>
    </row>
    <row r="83" spans="2:8" s="133" customFormat="1" x14ac:dyDescent="0.45">
      <c r="B83" s="165" t="s">
        <v>473</v>
      </c>
      <c r="C83" s="184" t="s">
        <v>522</v>
      </c>
      <c r="D83" s="184" t="s">
        <v>555</v>
      </c>
      <c r="E83" s="184" t="s">
        <v>873</v>
      </c>
      <c r="F83" s="161">
        <v>4</v>
      </c>
      <c r="G83" s="161" t="s">
        <v>320</v>
      </c>
      <c r="H83" s="166">
        <v>420000</v>
      </c>
    </row>
    <row r="84" spans="2:8" s="133" customFormat="1" x14ac:dyDescent="0.45">
      <c r="B84" s="108" t="s">
        <v>334</v>
      </c>
      <c r="C84" s="108"/>
      <c r="D84" s="108"/>
      <c r="E84" s="108"/>
      <c r="F84" s="108"/>
      <c r="G84" s="108"/>
      <c r="H84" s="113">
        <f>SUM(H23:H83)</f>
        <v>125324132</v>
      </c>
    </row>
    <row r="85" spans="2:8" s="133" customFormat="1" x14ac:dyDescent="0.45">
      <c r="B85" s="108" t="s">
        <v>321</v>
      </c>
      <c r="C85" s="108"/>
      <c r="D85" s="108"/>
      <c r="E85" s="108"/>
      <c r="F85" s="108"/>
      <c r="G85" s="108"/>
      <c r="H85" s="113"/>
    </row>
    <row r="86" spans="2:8" s="133" customFormat="1" x14ac:dyDescent="0.45">
      <c r="B86" s="185" t="s">
        <v>841</v>
      </c>
      <c r="C86" s="160" t="s">
        <v>842</v>
      </c>
      <c r="D86" s="160"/>
      <c r="E86" s="159" t="s">
        <v>376</v>
      </c>
      <c r="F86" s="161">
        <v>1</v>
      </c>
      <c r="G86" s="161" t="s">
        <v>321</v>
      </c>
      <c r="H86" s="162">
        <v>450000</v>
      </c>
    </row>
    <row r="87" spans="2:8" s="133" customFormat="1" x14ac:dyDescent="0.45">
      <c r="B87" s="159" t="s">
        <v>604</v>
      </c>
      <c r="C87" s="160" t="s">
        <v>843</v>
      </c>
      <c r="D87" s="160"/>
      <c r="E87" s="187" t="s">
        <v>844</v>
      </c>
      <c r="F87" s="161">
        <v>1</v>
      </c>
      <c r="G87" s="161" t="s">
        <v>321</v>
      </c>
      <c r="H87" s="183">
        <v>80000</v>
      </c>
    </row>
    <row r="88" spans="2:8" s="133" customFormat="1" x14ac:dyDescent="0.45">
      <c r="B88" s="159" t="s">
        <v>845</v>
      </c>
      <c r="C88" s="159" t="s">
        <v>376</v>
      </c>
      <c r="D88" s="159"/>
      <c r="E88" s="159" t="s">
        <v>376</v>
      </c>
      <c r="F88" s="161">
        <v>1</v>
      </c>
      <c r="G88" s="161" t="s">
        <v>321</v>
      </c>
      <c r="H88" s="183">
        <v>70000</v>
      </c>
    </row>
    <row r="89" spans="2:8" s="133" customFormat="1" x14ac:dyDescent="0.45">
      <c r="B89" s="159" t="s">
        <v>846</v>
      </c>
      <c r="C89" s="159" t="s">
        <v>376</v>
      </c>
      <c r="D89" s="159"/>
      <c r="E89" s="159" t="s">
        <v>376</v>
      </c>
      <c r="F89" s="161">
        <v>4</v>
      </c>
      <c r="G89" s="161" t="s">
        <v>321</v>
      </c>
      <c r="H89" s="183">
        <v>450000</v>
      </c>
    </row>
    <row r="90" spans="2:8" s="133" customFormat="1" x14ac:dyDescent="0.45">
      <c r="B90" s="159" t="s">
        <v>847</v>
      </c>
      <c r="C90" s="159" t="s">
        <v>848</v>
      </c>
      <c r="D90" s="159"/>
      <c r="E90" s="159" t="s">
        <v>376</v>
      </c>
      <c r="F90" s="161">
        <v>1</v>
      </c>
      <c r="G90" s="161" t="s">
        <v>321</v>
      </c>
      <c r="H90" s="183">
        <v>940000</v>
      </c>
    </row>
    <row r="91" spans="2:8" s="133" customFormat="1" x14ac:dyDescent="0.45">
      <c r="B91" s="159" t="s">
        <v>614</v>
      </c>
      <c r="C91" s="160" t="s">
        <v>615</v>
      </c>
      <c r="D91" s="160"/>
      <c r="E91" s="160" t="s">
        <v>376</v>
      </c>
      <c r="F91" s="161">
        <v>1</v>
      </c>
      <c r="G91" s="161" t="s">
        <v>321</v>
      </c>
      <c r="H91" s="183">
        <v>80000</v>
      </c>
    </row>
    <row r="92" spans="2:8" s="133" customFormat="1" x14ac:dyDescent="0.45">
      <c r="B92" s="159" t="s">
        <v>614</v>
      </c>
      <c r="C92" s="160" t="s">
        <v>615</v>
      </c>
      <c r="D92" s="160"/>
      <c r="E92" s="160" t="s">
        <v>849</v>
      </c>
      <c r="F92" s="161">
        <v>1</v>
      </c>
      <c r="G92" s="161" t="s">
        <v>321</v>
      </c>
      <c r="H92" s="183">
        <v>50000</v>
      </c>
    </row>
    <row r="93" spans="2:8" s="133" customFormat="1" x14ac:dyDescent="0.45">
      <c r="B93" s="159" t="s">
        <v>614</v>
      </c>
      <c r="C93" s="160" t="s">
        <v>615</v>
      </c>
      <c r="D93" s="160"/>
      <c r="E93" s="160" t="s">
        <v>850</v>
      </c>
      <c r="F93" s="161">
        <v>1</v>
      </c>
      <c r="G93" s="161" t="s">
        <v>321</v>
      </c>
      <c r="H93" s="183">
        <v>50000</v>
      </c>
    </row>
    <row r="94" spans="2:8" s="133" customFormat="1" x14ac:dyDescent="0.45">
      <c r="B94" s="159" t="s">
        <v>614</v>
      </c>
      <c r="C94" s="160" t="s">
        <v>615</v>
      </c>
      <c r="D94" s="160"/>
      <c r="E94" s="160" t="s">
        <v>851</v>
      </c>
      <c r="F94" s="161">
        <v>1</v>
      </c>
      <c r="G94" s="161" t="s">
        <v>321</v>
      </c>
      <c r="H94" s="183">
        <v>90000</v>
      </c>
    </row>
    <row r="95" spans="2:8" s="133" customFormat="1" x14ac:dyDescent="0.45">
      <c r="B95" s="159" t="s">
        <v>852</v>
      </c>
      <c r="C95" s="160" t="s">
        <v>615</v>
      </c>
      <c r="D95" s="160"/>
      <c r="E95" s="160" t="s">
        <v>376</v>
      </c>
      <c r="F95" s="161">
        <v>1</v>
      </c>
      <c r="G95" s="161" t="s">
        <v>321</v>
      </c>
      <c r="H95" s="183">
        <v>50000</v>
      </c>
    </row>
    <row r="96" spans="2:8" s="133" customFormat="1" x14ac:dyDescent="0.45">
      <c r="B96" s="159" t="s">
        <v>853</v>
      </c>
      <c r="C96" s="160" t="s">
        <v>376</v>
      </c>
      <c r="D96" s="160"/>
      <c r="E96" s="160" t="s">
        <v>376</v>
      </c>
      <c r="F96" s="161">
        <v>1</v>
      </c>
      <c r="G96" s="161" t="s">
        <v>321</v>
      </c>
      <c r="H96" s="183">
        <v>15000</v>
      </c>
    </row>
    <row r="97" spans="2:8" s="133" customFormat="1" x14ac:dyDescent="0.45">
      <c r="B97" s="160" t="s">
        <v>854</v>
      </c>
      <c r="C97" s="160" t="s">
        <v>741</v>
      </c>
      <c r="D97" s="160"/>
      <c r="E97" s="160" t="s">
        <v>855</v>
      </c>
      <c r="F97" s="161">
        <v>1</v>
      </c>
      <c r="G97" s="161" t="s">
        <v>321</v>
      </c>
      <c r="H97" s="183">
        <v>0</v>
      </c>
    </row>
    <row r="98" spans="2:8" s="133" customFormat="1" x14ac:dyDescent="0.45">
      <c r="B98" s="159" t="s">
        <v>856</v>
      </c>
      <c r="C98" s="160" t="s">
        <v>376</v>
      </c>
      <c r="D98" s="160"/>
      <c r="E98" s="160" t="s">
        <v>376</v>
      </c>
      <c r="F98" s="161">
        <v>10</v>
      </c>
      <c r="G98" s="161" t="s">
        <v>321</v>
      </c>
      <c r="H98" s="183">
        <v>500000</v>
      </c>
    </row>
    <row r="99" spans="2:8" s="133" customFormat="1" x14ac:dyDescent="0.45">
      <c r="B99" s="159" t="s">
        <v>857</v>
      </c>
      <c r="C99" s="160" t="s">
        <v>376</v>
      </c>
      <c r="D99" s="160"/>
      <c r="E99" s="160" t="s">
        <v>376</v>
      </c>
      <c r="F99" s="161">
        <v>28</v>
      </c>
      <c r="G99" s="161" t="s">
        <v>321</v>
      </c>
      <c r="H99" s="183">
        <v>3920000</v>
      </c>
    </row>
    <row r="100" spans="2:8" s="133" customFormat="1" x14ac:dyDescent="0.45">
      <c r="B100" s="108" t="s">
        <v>338</v>
      </c>
      <c r="C100" s="108"/>
      <c r="D100" s="108"/>
      <c r="E100" s="108"/>
      <c r="F100" s="108"/>
      <c r="G100" s="108"/>
      <c r="H100" s="113">
        <f>SUM(H86:H99)</f>
        <v>6745000</v>
      </c>
    </row>
    <row r="101" spans="2:8" x14ac:dyDescent="0.45">
      <c r="B101" s="117"/>
      <c r="C101" s="117"/>
      <c r="D101" s="117"/>
      <c r="E101" s="117"/>
      <c r="F101" s="117"/>
      <c r="G101" s="118" t="s">
        <v>858</v>
      </c>
      <c r="H101" s="119">
        <f>H9+H21+H84+H100</f>
        <v>218203914</v>
      </c>
    </row>
  </sheetData>
  <mergeCells count="1">
    <mergeCell ref="B2:H2"/>
  </mergeCells>
  <pageMargins left="0.70866141732283472" right="0.70866141732283472" top="0.74803149606299213" bottom="0.74803149606299213" header="0.31496062992125984" footer="0.31496062992125984"/>
  <pageSetup scale="55" orientation="portrait" r:id="rId1"/>
  <headerFooter>
    <oddFooter>Página &amp;P de &amp;F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92"/>
  <sheetViews>
    <sheetView topLeftCell="A67" workbookViewId="0">
      <selection activeCell="A14" sqref="A14"/>
    </sheetView>
  </sheetViews>
  <sheetFormatPr baseColWidth="10" defaultColWidth="11.453125" defaultRowHeight="14.5" x14ac:dyDescent="0.35"/>
  <cols>
    <col min="1" max="1" width="69.81640625" style="27" customWidth="1"/>
    <col min="2" max="2" width="15.54296875" style="27" customWidth="1"/>
    <col min="3" max="8" width="14.54296875" style="27" customWidth="1"/>
    <col min="9" max="16384" width="11.453125" style="27"/>
  </cols>
  <sheetData>
    <row r="6" spans="1:8" ht="15.75" thickBot="1" x14ac:dyDescent="0.3"/>
    <row r="7" spans="1:8" ht="15.75" customHeight="1" thickBot="1" x14ac:dyDescent="0.4">
      <c r="A7" s="237" t="s">
        <v>272</v>
      </c>
      <c r="B7" s="239" t="s">
        <v>273</v>
      </c>
      <c r="C7" s="241" t="s">
        <v>280</v>
      </c>
      <c r="D7" s="242"/>
      <c r="E7" s="243"/>
      <c r="F7" s="241" t="s">
        <v>281</v>
      </c>
      <c r="G7" s="242"/>
      <c r="H7" s="243"/>
    </row>
    <row r="8" spans="1:8" ht="16.5" thickBot="1" x14ac:dyDescent="0.4">
      <c r="A8" s="238"/>
      <c r="B8" s="240"/>
      <c r="C8" s="2" t="s">
        <v>274</v>
      </c>
      <c r="D8" s="2" t="s">
        <v>275</v>
      </c>
      <c r="E8" s="2" t="s">
        <v>276</v>
      </c>
      <c r="F8" s="2" t="s">
        <v>274</v>
      </c>
      <c r="G8" s="2" t="s">
        <v>275</v>
      </c>
      <c r="H8" s="2" t="s">
        <v>276</v>
      </c>
    </row>
    <row r="9" spans="1:8" ht="15.75" thickBot="1" x14ac:dyDescent="0.3">
      <c r="A9" s="28"/>
      <c r="B9" s="29"/>
      <c r="C9" s="30"/>
      <c r="D9" s="30"/>
      <c r="E9" s="52"/>
      <c r="F9" s="64"/>
      <c r="G9" s="64"/>
      <c r="H9" s="64"/>
    </row>
    <row r="10" spans="1:8" ht="16.5" thickBot="1" x14ac:dyDescent="0.4">
      <c r="A10" s="31" t="s">
        <v>237</v>
      </c>
      <c r="B10" s="32"/>
      <c r="C10" s="33"/>
      <c r="D10" s="32"/>
      <c r="E10" s="32"/>
      <c r="F10" s="32"/>
      <c r="G10" s="32"/>
      <c r="H10" s="32"/>
    </row>
    <row r="11" spans="1:8" ht="15" x14ac:dyDescent="0.25">
      <c r="A11" s="3"/>
      <c r="B11" s="3"/>
      <c r="C11" s="3"/>
      <c r="D11" s="4"/>
      <c r="E11" s="53"/>
      <c r="F11" s="65"/>
      <c r="G11" s="65"/>
      <c r="H11" s="65"/>
    </row>
    <row r="12" spans="1:8" ht="15" x14ac:dyDescent="0.25">
      <c r="A12" s="68" t="s">
        <v>238</v>
      </c>
      <c r="B12" s="19"/>
      <c r="C12" s="34"/>
      <c r="D12" s="35"/>
      <c r="E12" s="54"/>
      <c r="F12" s="65"/>
      <c r="G12" s="65"/>
      <c r="H12" s="65"/>
    </row>
    <row r="13" spans="1:8" ht="16" x14ac:dyDescent="0.45">
      <c r="A13" s="68" t="s">
        <v>239</v>
      </c>
      <c r="B13" s="19"/>
      <c r="C13" s="34"/>
      <c r="D13" s="35"/>
      <c r="E13" s="54"/>
      <c r="F13" s="65"/>
      <c r="G13" s="65"/>
      <c r="H13" s="65"/>
    </row>
    <row r="14" spans="1:8" ht="15" x14ac:dyDescent="0.25">
      <c r="A14" s="19" t="s">
        <v>240</v>
      </c>
      <c r="B14" s="36">
        <v>250000000</v>
      </c>
      <c r="C14" s="7">
        <v>0</v>
      </c>
      <c r="D14" s="8">
        <f>[6]TRDM!$B$36</f>
        <v>1.6</v>
      </c>
      <c r="E14" s="55">
        <f>IF($B14="","",+$B14*D14*(1+1/2*C14)/1000)</f>
        <v>400000</v>
      </c>
      <c r="F14" s="65"/>
      <c r="G14" s="65"/>
      <c r="H14" s="65"/>
    </row>
    <row r="15" spans="1:8" ht="15" x14ac:dyDescent="0.25">
      <c r="A15" s="19" t="s">
        <v>241</v>
      </c>
      <c r="B15" s="6">
        <v>655000000</v>
      </c>
      <c r="C15" s="7">
        <v>0</v>
      </c>
      <c r="D15" s="8">
        <f>[6]TRDM!$B$36</f>
        <v>1.6</v>
      </c>
      <c r="E15" s="55">
        <f>IF($B15="","",+$B15*D15*(1+1/2*C15)/1000)</f>
        <v>1048000</v>
      </c>
      <c r="F15" s="65"/>
      <c r="G15" s="65"/>
      <c r="H15" s="65"/>
    </row>
    <row r="16" spans="1:8" ht="16" x14ac:dyDescent="0.35">
      <c r="A16" s="19" t="s">
        <v>242</v>
      </c>
      <c r="B16" s="6">
        <f>[6]MODIFICACIONES!D19</f>
        <v>21090537186</v>
      </c>
      <c r="C16" s="7">
        <v>0</v>
      </c>
      <c r="D16" s="8">
        <f>[6]TRDM!$B$36</f>
        <v>1.6</v>
      </c>
      <c r="E16" s="55">
        <f t="shared" ref="E16" si="0">IF($B16="","",+$B16*D16*(1+1/2*C16)/1000)</f>
        <v>33744859.497600004</v>
      </c>
      <c r="F16" s="65"/>
      <c r="G16" s="65"/>
      <c r="H16" s="65"/>
    </row>
    <row r="17" spans="1:8" ht="15" x14ac:dyDescent="0.25">
      <c r="A17" s="19"/>
      <c r="B17" s="6"/>
      <c r="C17" s="7" t="s">
        <v>243</v>
      </c>
      <c r="D17" s="8"/>
      <c r="E17" s="56" t="s">
        <v>243</v>
      </c>
      <c r="F17" s="65"/>
      <c r="G17" s="65"/>
      <c r="H17" s="65"/>
    </row>
    <row r="18" spans="1:8" ht="15" x14ac:dyDescent="0.25">
      <c r="A18" s="68" t="s">
        <v>244</v>
      </c>
      <c r="B18" s="19"/>
      <c r="C18" s="34"/>
      <c r="D18" s="35"/>
      <c r="E18" s="54"/>
      <c r="F18" s="65"/>
      <c r="G18" s="65"/>
      <c r="H18" s="65"/>
    </row>
    <row r="19" spans="1:8" ht="28.5" x14ac:dyDescent="0.25">
      <c r="A19" s="68" t="s">
        <v>245</v>
      </c>
      <c r="B19" s="6"/>
      <c r="C19" s="34"/>
      <c r="D19" s="35"/>
      <c r="E19" s="54"/>
      <c r="F19" s="65"/>
      <c r="G19" s="65"/>
      <c r="H19" s="65"/>
    </row>
    <row r="20" spans="1:8" ht="15" x14ac:dyDescent="0.25">
      <c r="A20" s="19" t="s">
        <v>240</v>
      </c>
      <c r="B20" s="6">
        <v>5582849847</v>
      </c>
      <c r="C20" s="7">
        <v>0</v>
      </c>
      <c r="D20" s="8">
        <f>[6]TRDM!$B$36</f>
        <v>1.6</v>
      </c>
      <c r="E20" s="55">
        <f>IF($B20="","",+$B20*D20*(1+1/2*C20)/1000)</f>
        <v>8932559.7552000005</v>
      </c>
      <c r="F20" s="65"/>
      <c r="G20" s="65"/>
      <c r="H20" s="65"/>
    </row>
    <row r="21" spans="1:8" ht="15" x14ac:dyDescent="0.25">
      <c r="A21" s="19" t="s">
        <v>241</v>
      </c>
      <c r="B21" s="6">
        <v>486345683</v>
      </c>
      <c r="C21" s="7">
        <v>0</v>
      </c>
      <c r="D21" s="8">
        <f>[6]TRDM!$B$36</f>
        <v>1.6</v>
      </c>
      <c r="E21" s="55">
        <f>IF($B21="","",+$B21*D21*(1+1/2*C21)/1000)</f>
        <v>778153.0928000001</v>
      </c>
      <c r="F21" s="65"/>
      <c r="G21" s="65"/>
      <c r="H21" s="65"/>
    </row>
    <row r="22" spans="1:8" ht="16" x14ac:dyDescent="0.35">
      <c r="A22" s="19" t="s">
        <v>242</v>
      </c>
      <c r="B22" s="6">
        <f>57298200+[6]MODIFICACIONES!D24</f>
        <v>119674200</v>
      </c>
      <c r="C22" s="7">
        <v>0</v>
      </c>
      <c r="D22" s="8">
        <f>[6]TRDM!$B$36</f>
        <v>1.6</v>
      </c>
      <c r="E22" s="55">
        <f>IF($B22="","",+$B22*D22*(1+1/2*C22)/1000)</f>
        <v>191478.72</v>
      </c>
      <c r="F22" s="65"/>
      <c r="G22" s="65"/>
      <c r="H22" s="65"/>
    </row>
    <row r="23" spans="1:8" ht="15" x14ac:dyDescent="0.25">
      <c r="A23" s="19" t="s">
        <v>246</v>
      </c>
      <c r="B23" s="6">
        <f>[6]MODIFICACIONES!D25</f>
        <v>23569900</v>
      </c>
      <c r="C23" s="7">
        <v>0</v>
      </c>
      <c r="D23" s="8">
        <f>[6]TRDM!$B$36</f>
        <v>1.6</v>
      </c>
      <c r="E23" s="55">
        <f>IF($B23="","",+$B23*D23*(1+1/2*C23)/1000)</f>
        <v>37711.839999999997</v>
      </c>
      <c r="F23" s="65"/>
      <c r="G23" s="65"/>
      <c r="H23" s="65"/>
    </row>
    <row r="24" spans="1:8" ht="15" x14ac:dyDescent="0.25">
      <c r="A24" s="19"/>
      <c r="B24" s="6"/>
      <c r="C24" s="7" t="s">
        <v>243</v>
      </c>
      <c r="D24" s="8"/>
      <c r="E24" s="56" t="s">
        <v>243</v>
      </c>
      <c r="F24" s="65"/>
      <c r="G24" s="65"/>
      <c r="H24" s="65"/>
    </row>
    <row r="25" spans="1:8" ht="15" x14ac:dyDescent="0.25">
      <c r="A25" s="68" t="s">
        <v>247</v>
      </c>
      <c r="B25" s="19"/>
      <c r="C25" s="34"/>
      <c r="D25" s="35"/>
      <c r="E25" s="54"/>
      <c r="F25" s="65"/>
      <c r="G25" s="65"/>
      <c r="H25" s="65"/>
    </row>
    <row r="26" spans="1:8" ht="16" x14ac:dyDescent="0.45">
      <c r="A26" s="68" t="s">
        <v>248</v>
      </c>
      <c r="B26" s="19"/>
      <c r="C26" s="34"/>
      <c r="D26" s="35"/>
      <c r="E26" s="54"/>
      <c r="F26" s="65"/>
      <c r="G26" s="65"/>
      <c r="H26" s="65"/>
    </row>
    <row r="27" spans="1:8" ht="15" x14ac:dyDescent="0.25">
      <c r="A27" s="19" t="s">
        <v>240</v>
      </c>
      <c r="B27" s="6">
        <v>6050000000</v>
      </c>
      <c r="C27" s="7">
        <v>0</v>
      </c>
      <c r="D27" s="8">
        <f>[6]TRDM!$B$36</f>
        <v>1.6</v>
      </c>
      <c r="E27" s="55">
        <f>IF($B27="","",+$B27*D27*(1+1/2*C27)/1000)</f>
        <v>9680000</v>
      </c>
      <c r="F27" s="65"/>
      <c r="G27" s="65"/>
      <c r="H27" s="65"/>
    </row>
    <row r="28" spans="1:8" ht="15" x14ac:dyDescent="0.25">
      <c r="A28" s="19" t="s">
        <v>241</v>
      </c>
      <c r="B28" s="6">
        <v>251713526</v>
      </c>
      <c r="C28" s="7">
        <v>0</v>
      </c>
      <c r="D28" s="8">
        <f>[6]TRDM!$B$36</f>
        <v>1.6</v>
      </c>
      <c r="E28" s="55">
        <f>IF($B28="","",+$B28*D28*(1+1/2*C28)/1000)</f>
        <v>402741.64160000003</v>
      </c>
      <c r="F28" s="65"/>
      <c r="G28" s="65"/>
      <c r="H28" s="65"/>
    </row>
    <row r="29" spans="1:8" ht="16" x14ac:dyDescent="0.35">
      <c r="A29" s="19" t="s">
        <v>242</v>
      </c>
      <c r="B29" s="6">
        <f>124050387+[6]MODIFICACIONES!D22</f>
        <v>150836787</v>
      </c>
      <c r="C29" s="7">
        <v>0</v>
      </c>
      <c r="D29" s="8">
        <f>[6]TRDM!$B$36</f>
        <v>1.6</v>
      </c>
      <c r="E29" s="55">
        <f>IF($B29="","",+$B29*D29*(1+1/2*C29)/1000)</f>
        <v>241338.85920000001</v>
      </c>
      <c r="F29" s="65"/>
      <c r="G29" s="65"/>
      <c r="H29" s="65"/>
    </row>
    <row r="30" spans="1:8" ht="15" x14ac:dyDescent="0.25">
      <c r="A30" s="19" t="s">
        <v>246</v>
      </c>
      <c r="B30" s="6">
        <f>[6]MODIFICACIONES!D23</f>
        <v>51417000</v>
      </c>
      <c r="C30" s="7">
        <v>0</v>
      </c>
      <c r="D30" s="8">
        <f>[6]TRDM!$B$36</f>
        <v>1.6</v>
      </c>
      <c r="E30" s="55">
        <f>IF($B30="","",+$B30*D30*(1+1/2*C30)/1000)</f>
        <v>82267.199999999997</v>
      </c>
      <c r="F30" s="65"/>
      <c r="G30" s="65"/>
      <c r="H30" s="65"/>
    </row>
    <row r="31" spans="1:8" ht="15" x14ac:dyDescent="0.25">
      <c r="A31" s="19"/>
      <c r="B31" s="6"/>
      <c r="C31" s="7" t="s">
        <v>243</v>
      </c>
      <c r="D31" s="8"/>
      <c r="E31" s="56" t="s">
        <v>243</v>
      </c>
      <c r="F31" s="65"/>
      <c r="G31" s="65"/>
      <c r="H31" s="65"/>
    </row>
    <row r="32" spans="1:8" ht="15" x14ac:dyDescent="0.25">
      <c r="A32" s="68" t="s">
        <v>249</v>
      </c>
      <c r="B32" s="19"/>
      <c r="C32" s="34"/>
      <c r="D32" s="35"/>
      <c r="E32" s="54"/>
      <c r="F32" s="65"/>
      <c r="G32" s="65"/>
      <c r="H32" s="65"/>
    </row>
    <row r="33" spans="1:8" ht="16" x14ac:dyDescent="0.45">
      <c r="A33" s="68" t="s">
        <v>250</v>
      </c>
      <c r="B33" s="19"/>
      <c r="C33" s="34"/>
      <c r="D33" s="35"/>
      <c r="E33" s="54"/>
      <c r="F33" s="65"/>
      <c r="G33" s="65"/>
      <c r="H33" s="65"/>
    </row>
    <row r="34" spans="1:8" ht="15" x14ac:dyDescent="0.25">
      <c r="A34" s="19" t="s">
        <v>241</v>
      </c>
      <c r="B34" s="6">
        <v>33484408</v>
      </c>
      <c r="C34" s="7">
        <v>0</v>
      </c>
      <c r="D34" s="8">
        <f>[6]TRDM!$B$36</f>
        <v>1.6</v>
      </c>
      <c r="E34" s="55">
        <f>IF($B34="","",+$B34*D34*(1+1/2*C34)/1000)</f>
        <v>53575.052800000005</v>
      </c>
      <c r="F34" s="65"/>
      <c r="G34" s="65"/>
      <c r="H34" s="65"/>
    </row>
    <row r="35" spans="1:8" ht="15" x14ac:dyDescent="0.25">
      <c r="A35" s="3"/>
      <c r="B35" s="3"/>
      <c r="C35" s="3"/>
      <c r="D35" s="4"/>
      <c r="E35" s="57"/>
      <c r="F35" s="65"/>
      <c r="G35" s="65"/>
      <c r="H35" s="65"/>
    </row>
    <row r="36" spans="1:8" ht="15" x14ac:dyDescent="0.25">
      <c r="A36" s="68" t="s">
        <v>251</v>
      </c>
      <c r="B36" s="19"/>
      <c r="C36" s="34"/>
      <c r="D36" s="35"/>
      <c r="E36" s="54"/>
      <c r="F36" s="65"/>
      <c r="G36" s="65"/>
      <c r="H36" s="65"/>
    </row>
    <row r="37" spans="1:8" ht="16" x14ac:dyDescent="0.45">
      <c r="A37" s="68" t="s">
        <v>252</v>
      </c>
      <c r="B37" s="19"/>
      <c r="C37" s="34"/>
      <c r="D37" s="35"/>
      <c r="E37" s="54"/>
      <c r="F37" s="65"/>
      <c r="G37" s="65"/>
      <c r="H37" s="65"/>
    </row>
    <row r="38" spans="1:8" ht="15" x14ac:dyDescent="0.25">
      <c r="A38" s="19" t="s">
        <v>240</v>
      </c>
      <c r="B38" s="6">
        <v>146428508</v>
      </c>
      <c r="C38" s="7">
        <v>0</v>
      </c>
      <c r="D38" s="8">
        <f>[6]TRDM!$B$36</f>
        <v>1.6</v>
      </c>
      <c r="E38" s="55">
        <f>IF($B38="","",+$B38*D38*(1+1/2*C38)/1000)</f>
        <v>234285.6128</v>
      </c>
      <c r="F38" s="65"/>
      <c r="G38" s="65"/>
      <c r="H38" s="65"/>
    </row>
    <row r="39" spans="1:8" ht="15" x14ac:dyDescent="0.25">
      <c r="A39" s="3"/>
      <c r="B39" s="3"/>
      <c r="C39" s="3"/>
      <c r="D39" s="4"/>
      <c r="E39" s="57"/>
      <c r="F39" s="65"/>
      <c r="G39" s="65"/>
      <c r="H39" s="65"/>
    </row>
    <row r="40" spans="1:8" ht="16" x14ac:dyDescent="0.45">
      <c r="A40" s="68" t="s">
        <v>253</v>
      </c>
      <c r="B40" s="19"/>
      <c r="C40" s="34"/>
      <c r="D40" s="35"/>
      <c r="E40" s="54"/>
      <c r="F40" s="65"/>
      <c r="G40" s="65"/>
      <c r="H40" s="65"/>
    </row>
    <row r="41" spans="1:8" ht="15" x14ac:dyDescent="0.25">
      <c r="A41" s="68" t="s">
        <v>254</v>
      </c>
      <c r="B41" s="19"/>
      <c r="C41" s="34"/>
      <c r="D41" s="35"/>
      <c r="E41" s="54"/>
      <c r="F41" s="65"/>
      <c r="G41" s="65"/>
      <c r="H41" s="65"/>
    </row>
    <row r="42" spans="1:8" ht="15" x14ac:dyDescent="0.25">
      <c r="A42" s="19" t="s">
        <v>240</v>
      </c>
      <c r="B42" s="6">
        <v>50000000</v>
      </c>
      <c r="C42" s="7">
        <v>0</v>
      </c>
      <c r="D42" s="8">
        <f>[6]TRDM!$B$36</f>
        <v>1.6</v>
      </c>
      <c r="E42" s="55">
        <f>IF($B42="","",+$B42*D42*(1+1/2*C42)/1000)</f>
        <v>80000</v>
      </c>
      <c r="F42" s="65"/>
      <c r="G42" s="65"/>
      <c r="H42" s="65"/>
    </row>
    <row r="43" spans="1:8" ht="15" x14ac:dyDescent="0.25">
      <c r="A43" s="19" t="s">
        <v>241</v>
      </c>
      <c r="B43" s="6">
        <v>33628400</v>
      </c>
      <c r="C43" s="7">
        <v>0</v>
      </c>
      <c r="D43" s="8">
        <f>[6]TRDM!$B$36</f>
        <v>1.6</v>
      </c>
      <c r="E43" s="55">
        <f>IF($B43="","",+$B43*D43*(1+1/2*C43)/1000)</f>
        <v>53805.440000000002</v>
      </c>
      <c r="F43" s="65"/>
      <c r="G43" s="65"/>
      <c r="H43" s="65"/>
    </row>
    <row r="44" spans="1:8" ht="15" x14ac:dyDescent="0.25">
      <c r="A44" s="19"/>
      <c r="B44" s="6"/>
      <c r="C44" s="7" t="s">
        <v>243</v>
      </c>
      <c r="D44" s="8"/>
      <c r="E44" s="56" t="s">
        <v>243</v>
      </c>
      <c r="F44" s="65"/>
      <c r="G44" s="65"/>
      <c r="H44" s="65"/>
    </row>
    <row r="45" spans="1:8" ht="15" x14ac:dyDescent="0.25">
      <c r="A45" s="68" t="s">
        <v>255</v>
      </c>
      <c r="B45" s="19"/>
      <c r="C45" s="34"/>
      <c r="D45" s="35"/>
      <c r="E45" s="54"/>
      <c r="F45" s="65"/>
      <c r="G45" s="65"/>
      <c r="H45" s="65"/>
    </row>
    <row r="46" spans="1:8" ht="15" x14ac:dyDescent="0.25">
      <c r="A46" s="68" t="s">
        <v>256</v>
      </c>
      <c r="B46" s="19"/>
      <c r="C46" s="34"/>
      <c r="D46" s="35"/>
      <c r="E46" s="54"/>
      <c r="F46" s="65"/>
      <c r="G46" s="65"/>
      <c r="H46" s="65"/>
    </row>
    <row r="47" spans="1:8" ht="15" x14ac:dyDescent="0.25">
      <c r="A47" s="19" t="s">
        <v>241</v>
      </c>
      <c r="B47" s="6">
        <v>169827014</v>
      </c>
      <c r="C47" s="7">
        <v>0</v>
      </c>
      <c r="D47" s="8">
        <f>[6]TRDM!$B$36</f>
        <v>1.6</v>
      </c>
      <c r="E47" s="55">
        <f>IF($B47="","",+$B47*D47*(1+1/2*C47)/1000)</f>
        <v>271723.22240000003</v>
      </c>
      <c r="F47" s="65"/>
      <c r="G47" s="65"/>
      <c r="H47" s="65"/>
    </row>
    <row r="48" spans="1:8" ht="16" x14ac:dyDescent="0.35">
      <c r="A48" s="19" t="s">
        <v>242</v>
      </c>
      <c r="B48" s="6">
        <f>[6]MODIFICACIONES!D20</f>
        <v>782903928</v>
      </c>
      <c r="C48" s="7">
        <v>0</v>
      </c>
      <c r="D48" s="8">
        <f>[6]TRDM!$B$36</f>
        <v>1.6</v>
      </c>
      <c r="E48" s="55">
        <f t="shared" ref="E48:E49" si="1">IF($B48="","",+$B48*D48*(1+1/2*C48)/1000)</f>
        <v>1252646.2848</v>
      </c>
      <c r="F48" s="65"/>
      <c r="G48" s="65"/>
      <c r="H48" s="65"/>
    </row>
    <row r="49" spans="1:8" ht="15" x14ac:dyDescent="0.25">
      <c r="A49" s="19" t="s">
        <v>246</v>
      </c>
      <c r="B49" s="6">
        <f>[6]MODIFICACIONES!D21</f>
        <v>200000000</v>
      </c>
      <c r="C49" s="7">
        <v>0</v>
      </c>
      <c r="D49" s="8">
        <f>[6]TRDM!$B$36</f>
        <v>1.6</v>
      </c>
      <c r="E49" s="55">
        <f t="shared" si="1"/>
        <v>320000</v>
      </c>
      <c r="F49" s="65"/>
      <c r="G49" s="65"/>
      <c r="H49" s="65"/>
    </row>
    <row r="50" spans="1:8" ht="15" x14ac:dyDescent="0.25">
      <c r="A50" s="3"/>
      <c r="B50" s="3"/>
      <c r="C50" s="3"/>
      <c r="D50" s="4"/>
      <c r="E50" s="57"/>
      <c r="F50" s="65"/>
      <c r="G50" s="65"/>
      <c r="H50" s="65"/>
    </row>
    <row r="51" spans="1:8" ht="15" x14ac:dyDescent="0.25">
      <c r="A51" s="68" t="s">
        <v>257</v>
      </c>
      <c r="B51" s="19"/>
      <c r="C51" s="34"/>
      <c r="D51" s="35"/>
      <c r="E51" s="54"/>
      <c r="F51" s="65"/>
      <c r="G51" s="65"/>
      <c r="H51" s="65"/>
    </row>
    <row r="52" spans="1:8" ht="16.5" thickBot="1" x14ac:dyDescent="0.5">
      <c r="A52" s="68" t="s">
        <v>258</v>
      </c>
      <c r="B52" s="20"/>
      <c r="C52" s="37"/>
      <c r="D52" s="38"/>
      <c r="E52" s="58"/>
      <c r="F52" s="65"/>
      <c r="G52" s="65"/>
      <c r="H52" s="65"/>
    </row>
    <row r="53" spans="1:8" ht="15" x14ac:dyDescent="0.25">
      <c r="A53" s="19" t="s">
        <v>240</v>
      </c>
      <c r="B53" s="6">
        <v>343200000</v>
      </c>
      <c r="C53" s="7">
        <v>0</v>
      </c>
      <c r="D53" s="8">
        <f>[6]TRDM!$B$36</f>
        <v>1.6</v>
      </c>
      <c r="E53" s="55">
        <f>IF($B53="","",+$B53*D53*(1+1/2*C53)/1000)</f>
        <v>549120</v>
      </c>
      <c r="F53" s="65"/>
      <c r="G53" s="65"/>
      <c r="H53" s="65"/>
    </row>
    <row r="54" spans="1:8" ht="15" x14ac:dyDescent="0.25">
      <c r="A54" s="19" t="s">
        <v>241</v>
      </c>
      <c r="B54" s="6">
        <f>517998525.44+[6]MODIFICACIONES!D13</f>
        <v>518388525.44</v>
      </c>
      <c r="C54" s="7">
        <v>0</v>
      </c>
      <c r="D54" s="8">
        <f>[6]TRDM!$B$36</f>
        <v>1.6</v>
      </c>
      <c r="E54" s="55">
        <f>IF($B54="","",+$B54*D54*(1+1/2*C54)/1000)</f>
        <v>829421.64070400002</v>
      </c>
      <c r="F54" s="65"/>
      <c r="G54" s="65"/>
      <c r="H54" s="65"/>
    </row>
    <row r="55" spans="1:8" ht="16" x14ac:dyDescent="0.35">
      <c r="A55" s="19" t="s">
        <v>242</v>
      </c>
      <c r="B55" s="6">
        <f>[6]MODIFICACIONES!D12+[6]MODIFICACIONES!D17</f>
        <v>3670000</v>
      </c>
      <c r="C55" s="7">
        <v>0</v>
      </c>
      <c r="D55" s="8">
        <f>[6]TRDM!$B$36</f>
        <v>1.6</v>
      </c>
      <c r="E55" s="55">
        <f>IF($B55="","",+$B55*D55*(1+1/2*C55)/1000)</f>
        <v>5872</v>
      </c>
      <c r="F55" s="65"/>
      <c r="G55" s="65"/>
      <c r="H55" s="65"/>
    </row>
    <row r="56" spans="1:8" ht="15" x14ac:dyDescent="0.25">
      <c r="A56" s="19" t="s">
        <v>246</v>
      </c>
      <c r="B56" s="6" t="e">
        <f>[6]MODIFICACIONES!D11+[6]MODIFICACIONES!D18</f>
        <v>#VALUE!</v>
      </c>
      <c r="C56" s="7">
        <v>0</v>
      </c>
      <c r="D56" s="8">
        <f>[6]TRDM!$B$36</f>
        <v>1.6</v>
      </c>
      <c r="E56" s="55" t="e">
        <f>IF($B56="","",+$B56*D56*(1+1/2*C56)/1000)</f>
        <v>#VALUE!</v>
      </c>
      <c r="F56" s="65"/>
      <c r="G56" s="65"/>
      <c r="H56" s="65"/>
    </row>
    <row r="57" spans="1:8" ht="15" x14ac:dyDescent="0.25">
      <c r="A57" s="3"/>
      <c r="B57" s="3"/>
      <c r="C57" s="3"/>
      <c r="D57" s="4"/>
      <c r="E57" s="57"/>
      <c r="F57" s="65"/>
      <c r="G57" s="65"/>
      <c r="H57" s="65"/>
    </row>
    <row r="58" spans="1:8" ht="15" x14ac:dyDescent="0.25">
      <c r="A58" s="68" t="s">
        <v>259</v>
      </c>
      <c r="B58" s="19"/>
      <c r="C58" s="34"/>
      <c r="D58" s="35"/>
      <c r="E58" s="54"/>
      <c r="F58" s="65"/>
      <c r="G58" s="65"/>
      <c r="H58" s="65"/>
    </row>
    <row r="59" spans="1:8" ht="16.5" thickBot="1" x14ac:dyDescent="0.5">
      <c r="A59" s="68" t="s">
        <v>260</v>
      </c>
      <c r="B59" s="20"/>
      <c r="C59" s="37"/>
      <c r="D59" s="38"/>
      <c r="E59" s="58"/>
      <c r="F59" s="65"/>
      <c r="G59" s="65"/>
      <c r="H59" s="65"/>
    </row>
    <row r="60" spans="1:8" ht="15" x14ac:dyDescent="0.25">
      <c r="A60" s="19" t="s">
        <v>240</v>
      </c>
      <c r="B60" s="6">
        <f>[6]MODIFICACIONES!D14</f>
        <v>6030000</v>
      </c>
      <c r="C60" s="7">
        <v>0</v>
      </c>
      <c r="D60" s="8">
        <f>[6]TRDM!$B$36</f>
        <v>1.6</v>
      </c>
      <c r="E60" s="55">
        <f>IF($B60="","",+$B60*D60*(1+1/2*C60)/1000)</f>
        <v>9648</v>
      </c>
      <c r="F60" s="65"/>
      <c r="G60" s="65"/>
      <c r="H60" s="65"/>
    </row>
    <row r="61" spans="1:8" ht="15" x14ac:dyDescent="0.25">
      <c r="A61" s="19" t="s">
        <v>261</v>
      </c>
      <c r="B61" s="6">
        <f>[6]MODIFICACIONES!D15</f>
        <v>5790000</v>
      </c>
      <c r="C61" s="7">
        <v>0</v>
      </c>
      <c r="D61" s="8">
        <f>[6]TRDM!$B$36</f>
        <v>1.6</v>
      </c>
      <c r="E61" s="55">
        <f>IF($B61="","",+$B61*D61*(1+1/2*C61)/1000)</f>
        <v>9264</v>
      </c>
      <c r="F61" s="65"/>
      <c r="G61" s="65"/>
      <c r="H61" s="65"/>
    </row>
    <row r="62" spans="1:8" ht="16" x14ac:dyDescent="0.35">
      <c r="A62" s="19" t="s">
        <v>242</v>
      </c>
      <c r="B62" s="6">
        <f>[6]MODIFICACIONES!D16</f>
        <v>12295000</v>
      </c>
      <c r="C62" s="7">
        <v>0</v>
      </c>
      <c r="D62" s="8">
        <f>[6]TRDM!$B$36</f>
        <v>1.6</v>
      </c>
      <c r="E62" s="55">
        <f>IF($B62="","",+$B62*D62*(1+1/2*C62)/1000)</f>
        <v>19672</v>
      </c>
      <c r="F62" s="65"/>
      <c r="G62" s="65"/>
      <c r="H62" s="65"/>
    </row>
    <row r="63" spans="1:8" ht="15" x14ac:dyDescent="0.25">
      <c r="A63" s="19"/>
      <c r="B63" s="6"/>
      <c r="C63" s="7" t="s">
        <v>243</v>
      </c>
      <c r="D63" s="8"/>
      <c r="E63" s="56" t="s">
        <v>243</v>
      </c>
      <c r="F63" s="65"/>
      <c r="G63" s="65"/>
      <c r="H63" s="65"/>
    </row>
    <row r="64" spans="1:8" ht="16" x14ac:dyDescent="0.45">
      <c r="A64" s="67" t="s">
        <v>262</v>
      </c>
      <c r="B64" s="19"/>
      <c r="C64" s="34"/>
      <c r="D64" s="35"/>
      <c r="E64" s="54"/>
      <c r="F64" s="65"/>
      <c r="G64" s="65"/>
      <c r="H64" s="65"/>
    </row>
    <row r="65" spans="1:8" ht="16" x14ac:dyDescent="0.35">
      <c r="A65" s="19" t="s">
        <v>242</v>
      </c>
      <c r="B65" s="6">
        <v>100575393</v>
      </c>
      <c r="C65" s="7">
        <v>0</v>
      </c>
      <c r="D65" s="8">
        <f>[6]TRDM!$B$36</f>
        <v>1.6</v>
      </c>
      <c r="E65" s="55">
        <f>IF($B65="","",+$B65*D65*(1+1/2*C65)/1000)</f>
        <v>160920.62880000001</v>
      </c>
      <c r="F65" s="65"/>
      <c r="G65" s="65"/>
      <c r="H65" s="65"/>
    </row>
    <row r="66" spans="1:8" ht="15.75" thickBot="1" x14ac:dyDescent="0.3">
      <c r="A66" s="5"/>
      <c r="B66" s="6"/>
      <c r="C66" s="7"/>
      <c r="D66" s="8" t="s">
        <v>243</v>
      </c>
      <c r="E66" s="56"/>
      <c r="F66" s="65"/>
      <c r="G66" s="65"/>
      <c r="H66" s="65"/>
    </row>
    <row r="67" spans="1:8" ht="15" x14ac:dyDescent="0.25">
      <c r="A67" s="9" t="s">
        <v>263</v>
      </c>
      <c r="B67" s="10" t="e">
        <f>SUM(B14:B66)</f>
        <v>#VALUE!</v>
      </c>
      <c r="C67" s="7"/>
      <c r="D67" s="8"/>
      <c r="E67" s="59" t="e">
        <f>SUM(E14:E66)</f>
        <v>#VALUE!</v>
      </c>
      <c r="F67" s="65"/>
      <c r="G67" s="65"/>
      <c r="H67" s="65"/>
    </row>
    <row r="68" spans="1:8" ht="15.75" thickBot="1" x14ac:dyDescent="0.3">
      <c r="A68" s="11"/>
      <c r="B68" s="12"/>
      <c r="C68" s="13"/>
      <c r="D68" s="14"/>
      <c r="E68" s="60"/>
      <c r="F68" s="65"/>
      <c r="G68" s="65"/>
      <c r="H68" s="65"/>
    </row>
    <row r="69" spans="1:8" ht="15.75" thickBot="1" x14ac:dyDescent="0.3">
      <c r="A69" s="15"/>
      <c r="B69" s="16"/>
      <c r="C69" s="17"/>
      <c r="D69" s="18"/>
      <c r="E69" s="55"/>
      <c r="F69" s="65"/>
      <c r="G69" s="65"/>
      <c r="H69" s="65"/>
    </row>
    <row r="70" spans="1:8" ht="15.75" thickBot="1" x14ac:dyDescent="0.3">
      <c r="A70" s="31" t="s">
        <v>264</v>
      </c>
      <c r="B70" s="32"/>
      <c r="C70" s="33"/>
      <c r="D70" s="32"/>
      <c r="E70" s="32"/>
      <c r="F70" s="32"/>
      <c r="G70" s="32"/>
      <c r="H70" s="32"/>
    </row>
    <row r="71" spans="1:8" ht="16" x14ac:dyDescent="0.45">
      <c r="A71" s="19" t="s">
        <v>265</v>
      </c>
      <c r="B71" s="16">
        <v>70000000</v>
      </c>
      <c r="C71" s="3"/>
      <c r="D71" s="4"/>
      <c r="E71" s="61">
        <v>2800000</v>
      </c>
      <c r="F71" s="65"/>
      <c r="G71" s="65"/>
      <c r="H71" s="65"/>
    </row>
    <row r="72" spans="1:8" ht="15.75" thickBot="1" x14ac:dyDescent="0.3">
      <c r="A72" s="20"/>
      <c r="B72" s="21"/>
      <c r="C72" s="13"/>
      <c r="D72" s="14"/>
      <c r="E72" s="62"/>
      <c r="F72" s="65"/>
      <c r="G72" s="65"/>
      <c r="H72" s="65"/>
    </row>
    <row r="73" spans="1:8" ht="15.75" thickBot="1" x14ac:dyDescent="0.3">
      <c r="A73" s="31" t="s">
        <v>266</v>
      </c>
      <c r="B73" s="32"/>
      <c r="C73" s="33"/>
      <c r="D73" s="32"/>
      <c r="E73" s="32"/>
      <c r="F73" s="32"/>
      <c r="G73" s="32"/>
      <c r="H73" s="32"/>
    </row>
    <row r="74" spans="1:8" ht="15" x14ac:dyDescent="0.25">
      <c r="A74" s="19" t="s">
        <v>277</v>
      </c>
      <c r="B74" s="16">
        <v>3000000000</v>
      </c>
      <c r="C74" s="3"/>
      <c r="D74" s="4"/>
      <c r="E74" s="61">
        <v>90000000</v>
      </c>
      <c r="F74" s="65"/>
      <c r="G74" s="65"/>
      <c r="H74" s="65"/>
    </row>
    <row r="75" spans="1:8" ht="15" x14ac:dyDescent="0.25">
      <c r="A75" s="41" t="s">
        <v>278</v>
      </c>
      <c r="B75" s="42">
        <v>4000000000</v>
      </c>
      <c r="C75" s="3"/>
      <c r="D75" s="4"/>
      <c r="E75" s="56"/>
      <c r="F75" s="65"/>
      <c r="G75" s="65"/>
      <c r="H75" s="65"/>
    </row>
    <row r="76" spans="1:8" ht="15" x14ac:dyDescent="0.25">
      <c r="A76" s="41" t="s">
        <v>279</v>
      </c>
      <c r="B76" s="42">
        <v>5000000000</v>
      </c>
      <c r="C76" s="3"/>
      <c r="D76" s="4"/>
      <c r="E76" s="56"/>
      <c r="F76" s="65"/>
      <c r="G76" s="65"/>
      <c r="H76" s="65"/>
    </row>
    <row r="77" spans="1:8" ht="15.75" thickBot="1" x14ac:dyDescent="0.3">
      <c r="A77" s="22"/>
      <c r="B77" s="23"/>
      <c r="C77" s="24"/>
      <c r="D77" s="18" t="s">
        <v>243</v>
      </c>
      <c r="E77" s="55"/>
      <c r="F77" s="65"/>
      <c r="G77" s="65"/>
      <c r="H77" s="65"/>
    </row>
    <row r="78" spans="1:8" ht="15.75" thickBot="1" x14ac:dyDescent="0.3">
      <c r="A78" s="31" t="s">
        <v>267</v>
      </c>
      <c r="B78" s="32"/>
      <c r="C78" s="33"/>
      <c r="D78" s="32"/>
      <c r="E78" s="32"/>
      <c r="F78" s="32"/>
      <c r="G78" s="32"/>
      <c r="H78" s="32"/>
    </row>
    <row r="79" spans="1:8" ht="16" x14ac:dyDescent="0.45">
      <c r="A79" s="44" t="s">
        <v>268</v>
      </c>
      <c r="B79" s="45">
        <v>1992000000</v>
      </c>
      <c r="C79" s="46"/>
      <c r="D79" s="47"/>
      <c r="E79" s="59">
        <v>1992000</v>
      </c>
      <c r="F79" s="65"/>
      <c r="G79" s="65"/>
      <c r="H79" s="65"/>
    </row>
    <row r="80" spans="1:8" ht="15.75" thickBot="1" x14ac:dyDescent="0.3">
      <c r="A80" s="19"/>
      <c r="B80" s="16"/>
      <c r="C80" s="3"/>
      <c r="D80" s="4"/>
      <c r="E80" s="56"/>
      <c r="F80" s="65"/>
      <c r="G80" s="65"/>
      <c r="H80" s="65"/>
    </row>
    <row r="81" spans="1:8" ht="15.75" thickBot="1" x14ac:dyDescent="0.3">
      <c r="A81" s="48" t="s">
        <v>263</v>
      </c>
      <c r="B81" s="49" t="e">
        <f>+B67+B74+B71+B79</f>
        <v>#VALUE!</v>
      </c>
      <c r="C81" s="50"/>
      <c r="D81" s="51"/>
      <c r="E81" s="63" t="e">
        <f>SUM(E67:E79)</f>
        <v>#VALUE!</v>
      </c>
      <c r="F81" s="66"/>
      <c r="G81" s="66"/>
      <c r="H81" s="66"/>
    </row>
    <row r="82" spans="1:8" ht="15.75" thickBot="1" x14ac:dyDescent="0.3">
      <c r="A82" s="39"/>
      <c r="B82" s="40"/>
      <c r="C82" s="39"/>
      <c r="D82" s="39"/>
      <c r="E82" s="39"/>
    </row>
    <row r="83" spans="1:8" ht="15.75" thickBot="1" x14ac:dyDescent="0.3">
      <c r="A83" s="31" t="s">
        <v>263</v>
      </c>
      <c r="B83" s="32"/>
      <c r="C83" s="32"/>
      <c r="D83" s="32"/>
      <c r="E83" s="43" t="e">
        <f>E81</f>
        <v>#VALUE!</v>
      </c>
      <c r="F83" s="32"/>
      <c r="G83" s="32"/>
      <c r="H83" s="32"/>
    </row>
    <row r="84" spans="1:8" ht="16" x14ac:dyDescent="0.45">
      <c r="A84" s="67" t="s">
        <v>269</v>
      </c>
      <c r="B84" s="25"/>
      <c r="C84" s="26"/>
      <c r="D84" s="26"/>
      <c r="E84" s="26">
        <v>0</v>
      </c>
      <c r="F84" s="65"/>
      <c r="G84" s="65"/>
      <c r="H84" s="65"/>
    </row>
    <row r="85" spans="1:8" ht="15.75" thickBot="1" x14ac:dyDescent="0.3">
      <c r="A85" s="67" t="s">
        <v>270</v>
      </c>
      <c r="B85" s="25"/>
      <c r="C85" s="26"/>
      <c r="D85" s="26"/>
      <c r="E85" s="26" t="e">
        <f>E83*0.16</f>
        <v>#VALUE!</v>
      </c>
      <c r="F85" s="65"/>
      <c r="G85" s="65"/>
      <c r="H85" s="65"/>
    </row>
    <row r="86" spans="1:8" ht="15.75" thickBot="1" x14ac:dyDescent="0.3">
      <c r="A86" s="31" t="s">
        <v>271</v>
      </c>
      <c r="B86" s="32"/>
      <c r="C86" s="32"/>
      <c r="D86" s="32"/>
      <c r="E86" s="43" t="e">
        <f>E83+E85</f>
        <v>#VALUE!</v>
      </c>
      <c r="F86" s="32"/>
      <c r="G86" s="32"/>
      <c r="H86" s="32"/>
    </row>
    <row r="92" spans="1:8" ht="16" x14ac:dyDescent="0.45">
      <c r="A92" s="67"/>
    </row>
  </sheetData>
  <mergeCells count="4">
    <mergeCell ref="A7:A8"/>
    <mergeCell ref="B7:B8"/>
    <mergeCell ref="C7:E7"/>
    <mergeCell ref="F7:H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142"/>
  <sheetViews>
    <sheetView topLeftCell="B1" zoomScale="55" zoomScaleNormal="55" workbookViewId="0">
      <selection activeCell="C6" sqref="C6"/>
    </sheetView>
  </sheetViews>
  <sheetFormatPr baseColWidth="10" defaultColWidth="11.453125" defaultRowHeight="16.5" x14ac:dyDescent="0.35"/>
  <cols>
    <col min="1" max="1" width="5.54296875" style="72" hidden="1" customWidth="1"/>
    <col min="2" max="2" width="60.54296875" style="72" customWidth="1"/>
    <col min="3" max="3" width="60.54296875" style="250" customWidth="1"/>
    <col min="4" max="16384" width="11.453125" style="72"/>
  </cols>
  <sheetData>
    <row r="1" spans="2:3" ht="20.149999999999999" customHeight="1" x14ac:dyDescent="0.35">
      <c r="B1" s="74"/>
      <c r="C1" s="75"/>
    </row>
    <row r="2" spans="2:3" ht="20.149999999999999" customHeight="1" x14ac:dyDescent="0.35">
      <c r="B2" s="74"/>
      <c r="C2" s="75"/>
    </row>
    <row r="3" spans="2:3" s="76" customFormat="1" ht="20.149999999999999" customHeight="1" x14ac:dyDescent="0.35">
      <c r="B3" s="227" t="s">
        <v>995</v>
      </c>
      <c r="C3" s="227"/>
    </row>
    <row r="4" spans="2:3" s="76" customFormat="1" ht="20.149999999999999" customHeight="1" x14ac:dyDescent="0.35">
      <c r="B4" s="227" t="s">
        <v>910</v>
      </c>
      <c r="C4" s="227"/>
    </row>
    <row r="5" spans="2:3" s="76" customFormat="1" ht="20.149999999999999" customHeight="1" x14ac:dyDescent="0.35">
      <c r="B5" s="77"/>
      <c r="C5" s="78"/>
    </row>
    <row r="6" spans="2:3" s="76" customFormat="1" ht="40" customHeight="1" x14ac:dyDescent="0.35">
      <c r="B6" s="73" t="s">
        <v>0</v>
      </c>
      <c r="C6" s="73" t="s">
        <v>1005</v>
      </c>
    </row>
    <row r="7" spans="2:3" ht="23.25" customHeight="1" x14ac:dyDescent="0.35">
      <c r="B7" s="89" t="s">
        <v>1</v>
      </c>
      <c r="C7" s="218" t="s">
        <v>266</v>
      </c>
    </row>
    <row r="8" spans="2:3" s="80" customFormat="1" x14ac:dyDescent="0.35">
      <c r="B8" s="89"/>
      <c r="C8" s="219"/>
    </row>
    <row r="9" spans="2:3" x14ac:dyDescent="0.35">
      <c r="B9" s="89" t="s">
        <v>2</v>
      </c>
      <c r="C9" s="213" t="s">
        <v>924</v>
      </c>
    </row>
    <row r="10" spans="2:3" x14ac:dyDescent="0.35">
      <c r="B10" s="92"/>
      <c r="C10" s="220"/>
    </row>
    <row r="11" spans="2:3" x14ac:dyDescent="0.35">
      <c r="B11" s="191" t="s">
        <v>3</v>
      </c>
      <c r="C11" s="220" t="s">
        <v>898</v>
      </c>
    </row>
    <row r="12" spans="2:3" x14ac:dyDescent="0.35">
      <c r="B12" s="87"/>
      <c r="C12" s="220"/>
    </row>
    <row r="13" spans="2:3" ht="30" customHeight="1" x14ac:dyDescent="0.35">
      <c r="B13" s="87" t="s">
        <v>4</v>
      </c>
      <c r="C13" s="220" t="s">
        <v>884</v>
      </c>
    </row>
    <row r="14" spans="2:3" x14ac:dyDescent="0.35">
      <c r="B14" s="87"/>
      <c r="C14" s="220"/>
    </row>
    <row r="15" spans="2:3" x14ac:dyDescent="0.35">
      <c r="B15" s="87" t="s">
        <v>89</v>
      </c>
      <c r="C15" s="220" t="s">
        <v>6</v>
      </c>
    </row>
    <row r="16" spans="2:3" x14ac:dyDescent="0.35">
      <c r="B16" s="87"/>
      <c r="C16" s="220"/>
    </row>
    <row r="17" spans="2:3" x14ac:dyDescent="0.35">
      <c r="B17" s="87" t="s">
        <v>7</v>
      </c>
      <c r="C17" s="220" t="s">
        <v>8</v>
      </c>
    </row>
    <row r="18" spans="2:3" x14ac:dyDescent="0.35">
      <c r="B18" s="87"/>
      <c r="C18" s="220"/>
    </row>
    <row r="19" spans="2:3" ht="34.5" customHeight="1" x14ac:dyDescent="0.35">
      <c r="B19" s="87" t="s">
        <v>90</v>
      </c>
      <c r="C19" s="220" t="s">
        <v>91</v>
      </c>
    </row>
    <row r="20" spans="2:3" x14ac:dyDescent="0.35">
      <c r="B20" s="87"/>
      <c r="C20" s="220"/>
    </row>
    <row r="21" spans="2:3" ht="71.25" customHeight="1" x14ac:dyDescent="0.35">
      <c r="B21" s="87" t="s">
        <v>9</v>
      </c>
      <c r="C21" s="220" t="s">
        <v>887</v>
      </c>
    </row>
    <row r="22" spans="2:3" x14ac:dyDescent="0.35">
      <c r="B22" s="87"/>
      <c r="C22" s="220"/>
    </row>
    <row r="23" spans="2:3" ht="66" x14ac:dyDescent="0.35">
      <c r="B23" s="87" t="s">
        <v>10</v>
      </c>
      <c r="C23" s="220" t="s">
        <v>893</v>
      </c>
    </row>
    <row r="24" spans="2:3" x14ac:dyDescent="0.35">
      <c r="B24" s="87"/>
      <c r="C24" s="220"/>
    </row>
    <row r="25" spans="2:3" ht="198" x14ac:dyDescent="0.35">
      <c r="B25" s="87" t="s">
        <v>92</v>
      </c>
      <c r="C25" s="220" t="s">
        <v>1001</v>
      </c>
    </row>
    <row r="26" spans="2:3" x14ac:dyDescent="0.35">
      <c r="B26" s="87"/>
      <c r="C26" s="220"/>
    </row>
    <row r="27" spans="2:3" ht="49.5" x14ac:dyDescent="0.35">
      <c r="B27" s="87" t="s">
        <v>93</v>
      </c>
      <c r="C27" s="220" t="s">
        <v>94</v>
      </c>
    </row>
    <row r="28" spans="2:3" x14ac:dyDescent="0.35">
      <c r="B28" s="91"/>
      <c r="C28" s="220"/>
    </row>
    <row r="29" spans="2:3" x14ac:dyDescent="0.35">
      <c r="B29" s="87" t="s">
        <v>95</v>
      </c>
      <c r="C29" s="220" t="s">
        <v>96</v>
      </c>
    </row>
    <row r="30" spans="2:3" x14ac:dyDescent="0.35">
      <c r="B30" s="91"/>
      <c r="C30" s="220"/>
    </row>
    <row r="31" spans="2:3" x14ac:dyDescent="0.35">
      <c r="B31" s="87" t="s">
        <v>97</v>
      </c>
      <c r="C31" s="220" t="s">
        <v>283</v>
      </c>
    </row>
    <row r="32" spans="2:3" x14ac:dyDescent="0.35">
      <c r="B32" s="87"/>
      <c r="C32" s="220"/>
    </row>
    <row r="33" spans="2:3" x14ac:dyDescent="0.35">
      <c r="B33" s="87" t="s">
        <v>98</v>
      </c>
      <c r="C33" s="220" t="s">
        <v>99</v>
      </c>
    </row>
    <row r="34" spans="2:3" x14ac:dyDescent="0.35">
      <c r="B34" s="87"/>
      <c r="C34" s="220"/>
    </row>
    <row r="35" spans="2:3" ht="66" x14ac:dyDescent="0.35">
      <c r="B35" s="87" t="s">
        <v>100</v>
      </c>
      <c r="C35" s="220" t="s">
        <v>101</v>
      </c>
    </row>
    <row r="36" spans="2:3" x14ac:dyDescent="0.35">
      <c r="B36" s="89"/>
      <c r="C36" s="220"/>
    </row>
    <row r="37" spans="2:3" ht="25" customHeight="1" x14ac:dyDescent="0.35">
      <c r="B37" s="188" t="s">
        <v>925</v>
      </c>
      <c r="C37" s="221"/>
    </row>
    <row r="38" spans="2:3" x14ac:dyDescent="0.35">
      <c r="B38" s="89"/>
      <c r="C38" s="220"/>
    </row>
    <row r="39" spans="2:3" x14ac:dyDescent="0.35">
      <c r="B39" s="87" t="s">
        <v>979</v>
      </c>
      <c r="C39" s="222">
        <v>3000000000</v>
      </c>
    </row>
    <row r="40" spans="2:3" x14ac:dyDescent="0.35">
      <c r="B40" s="87" t="s">
        <v>980</v>
      </c>
      <c r="C40" s="222">
        <v>90000000</v>
      </c>
    </row>
    <row r="41" spans="2:3" x14ac:dyDescent="0.35">
      <c r="B41" s="87" t="s">
        <v>981</v>
      </c>
      <c r="C41" s="222">
        <f>+C40*16%</f>
        <v>14400000</v>
      </c>
    </row>
    <row r="42" spans="2:3" x14ac:dyDescent="0.35">
      <c r="B42" s="87" t="s">
        <v>982</v>
      </c>
      <c r="C42" s="222">
        <f>+C40+C41</f>
        <v>104400000</v>
      </c>
    </row>
    <row r="43" spans="2:3" x14ac:dyDescent="0.35">
      <c r="B43" s="89"/>
      <c r="C43" s="223"/>
    </row>
    <row r="44" spans="2:3" ht="25" customHeight="1" x14ac:dyDescent="0.35">
      <c r="B44" s="188" t="s">
        <v>15</v>
      </c>
      <c r="C44" s="221"/>
    </row>
    <row r="45" spans="2:3" x14ac:dyDescent="0.35">
      <c r="B45" s="90" t="s">
        <v>102</v>
      </c>
      <c r="C45" s="220" t="s">
        <v>19</v>
      </c>
    </row>
    <row r="46" spans="2:3" ht="49.5" x14ac:dyDescent="0.35">
      <c r="B46" s="87" t="s">
        <v>103</v>
      </c>
      <c r="C46" s="220" t="s">
        <v>19</v>
      </c>
    </row>
    <row r="47" spans="2:3" x14ac:dyDescent="0.35">
      <c r="B47" s="91" t="s">
        <v>232</v>
      </c>
      <c r="C47" s="220" t="s">
        <v>19</v>
      </c>
    </row>
    <row r="48" spans="2:3" x14ac:dyDescent="0.35">
      <c r="B48" s="87" t="s">
        <v>104</v>
      </c>
      <c r="C48" s="220" t="s">
        <v>19</v>
      </c>
    </row>
    <row r="49" spans="2:3" x14ac:dyDescent="0.35">
      <c r="B49" s="87" t="s">
        <v>105</v>
      </c>
      <c r="C49" s="220" t="s">
        <v>19</v>
      </c>
    </row>
    <row r="50" spans="2:3" x14ac:dyDescent="0.35">
      <c r="B50" s="87" t="s">
        <v>308</v>
      </c>
      <c r="C50" s="220" t="s">
        <v>19</v>
      </c>
    </row>
    <row r="51" spans="2:3" ht="49.5" x14ac:dyDescent="0.35">
      <c r="B51" s="87" t="s">
        <v>106</v>
      </c>
      <c r="C51" s="220" t="s">
        <v>19</v>
      </c>
    </row>
    <row r="52" spans="2:3" ht="33" x14ac:dyDescent="0.35">
      <c r="B52" s="87" t="s">
        <v>107</v>
      </c>
      <c r="C52" s="220" t="s">
        <v>19</v>
      </c>
    </row>
    <row r="53" spans="2:3" x14ac:dyDescent="0.35">
      <c r="B53" s="90" t="s">
        <v>108</v>
      </c>
      <c r="C53" s="220" t="s">
        <v>19</v>
      </c>
    </row>
    <row r="54" spans="2:3" ht="33" x14ac:dyDescent="0.35">
      <c r="B54" s="90" t="s">
        <v>109</v>
      </c>
      <c r="C54" s="220" t="s">
        <v>19</v>
      </c>
    </row>
    <row r="55" spans="2:3" ht="45.75" customHeight="1" x14ac:dyDescent="0.35">
      <c r="B55" s="90" t="s">
        <v>110</v>
      </c>
      <c r="C55" s="220" t="s">
        <v>19</v>
      </c>
    </row>
    <row r="56" spans="2:3" x14ac:dyDescent="0.35">
      <c r="B56" s="87" t="s">
        <v>111</v>
      </c>
      <c r="C56" s="220" t="s">
        <v>19</v>
      </c>
    </row>
    <row r="57" spans="2:3" x14ac:dyDescent="0.35">
      <c r="B57" s="87" t="s">
        <v>112</v>
      </c>
      <c r="C57" s="220" t="s">
        <v>19</v>
      </c>
    </row>
    <row r="58" spans="2:3" x14ac:dyDescent="0.35">
      <c r="B58" s="87" t="s">
        <v>113</v>
      </c>
      <c r="C58" s="220" t="s">
        <v>19</v>
      </c>
    </row>
    <row r="59" spans="2:3" x14ac:dyDescent="0.35">
      <c r="B59" s="87" t="s">
        <v>114</v>
      </c>
      <c r="C59" s="220" t="s">
        <v>19</v>
      </c>
    </row>
    <row r="60" spans="2:3" ht="148.5" x14ac:dyDescent="0.35">
      <c r="B60" s="91" t="s">
        <v>115</v>
      </c>
      <c r="C60" s="220" t="s">
        <v>290</v>
      </c>
    </row>
    <row r="61" spans="2:3" ht="33" x14ac:dyDescent="0.35">
      <c r="B61" s="90" t="s">
        <v>286</v>
      </c>
      <c r="C61" s="220" t="s">
        <v>19</v>
      </c>
    </row>
    <row r="62" spans="2:3" x14ac:dyDescent="0.35">
      <c r="B62" s="90"/>
      <c r="C62" s="220"/>
    </row>
    <row r="63" spans="2:3" ht="25" customHeight="1" x14ac:dyDescent="0.35">
      <c r="B63" s="188" t="s">
        <v>116</v>
      </c>
      <c r="C63" s="221"/>
    </row>
    <row r="64" spans="2:3" ht="181.5" x14ac:dyDescent="0.35">
      <c r="B64" s="90" t="s">
        <v>285</v>
      </c>
      <c r="C64" s="220" t="s">
        <v>946</v>
      </c>
    </row>
    <row r="65" spans="2:3" ht="181.5" x14ac:dyDescent="0.35">
      <c r="B65" s="87" t="s">
        <v>284</v>
      </c>
      <c r="C65" s="220" t="s">
        <v>894</v>
      </c>
    </row>
    <row r="66" spans="2:3" ht="33" x14ac:dyDescent="0.35">
      <c r="B66" s="90" t="s">
        <v>117</v>
      </c>
      <c r="C66" s="220" t="s">
        <v>947</v>
      </c>
    </row>
    <row r="67" spans="2:3" x14ac:dyDescent="0.35">
      <c r="B67" s="91" t="s">
        <v>118</v>
      </c>
      <c r="C67" s="220" t="s">
        <v>895</v>
      </c>
    </row>
    <row r="68" spans="2:3" ht="82.5" x14ac:dyDescent="0.35">
      <c r="B68" s="87" t="s">
        <v>119</v>
      </c>
      <c r="C68" s="220" t="s">
        <v>948</v>
      </c>
    </row>
    <row r="69" spans="2:3" ht="80.5" customHeight="1" x14ac:dyDescent="0.35">
      <c r="B69" s="90" t="s">
        <v>120</v>
      </c>
      <c r="C69" s="220" t="s">
        <v>949</v>
      </c>
    </row>
    <row r="70" spans="2:3" ht="68.150000000000006" customHeight="1" x14ac:dyDescent="0.35">
      <c r="B70" s="87" t="s">
        <v>121</v>
      </c>
      <c r="C70" s="220" t="s">
        <v>896</v>
      </c>
    </row>
    <row r="71" spans="2:3" ht="33" x14ac:dyDescent="0.35">
      <c r="B71" s="87" t="s">
        <v>122</v>
      </c>
      <c r="C71" s="220" t="s">
        <v>950</v>
      </c>
    </row>
    <row r="72" spans="2:3" ht="32.25" customHeight="1" x14ac:dyDescent="0.35">
      <c r="B72" s="87" t="s">
        <v>123</v>
      </c>
      <c r="C72" s="220" t="s">
        <v>897</v>
      </c>
    </row>
    <row r="73" spans="2:3" x14ac:dyDescent="0.35">
      <c r="B73" s="90" t="s">
        <v>124</v>
      </c>
      <c r="C73" s="220" t="s">
        <v>951</v>
      </c>
    </row>
    <row r="74" spans="2:3" ht="99" x14ac:dyDescent="0.35">
      <c r="B74" s="87" t="s">
        <v>125</v>
      </c>
      <c r="C74" s="220" t="s">
        <v>309</v>
      </c>
    </row>
    <row r="75" spans="2:3" ht="117" customHeight="1" x14ac:dyDescent="0.35">
      <c r="B75" s="87" t="s">
        <v>126</v>
      </c>
      <c r="C75" s="87" t="s">
        <v>127</v>
      </c>
    </row>
    <row r="76" spans="2:3" x14ac:dyDescent="0.35">
      <c r="B76" s="87" t="s">
        <v>128</v>
      </c>
      <c r="C76" s="220" t="s">
        <v>923</v>
      </c>
    </row>
    <row r="77" spans="2:3" x14ac:dyDescent="0.35">
      <c r="B77" s="87" t="s">
        <v>129</v>
      </c>
      <c r="C77" s="220" t="s">
        <v>130</v>
      </c>
    </row>
    <row r="78" spans="2:3" ht="115.5" x14ac:dyDescent="0.35">
      <c r="B78" s="87"/>
      <c r="C78" s="220" t="s">
        <v>291</v>
      </c>
    </row>
    <row r="79" spans="2:3" ht="115.5" x14ac:dyDescent="0.35">
      <c r="B79" s="89"/>
      <c r="C79" s="220" t="s">
        <v>292</v>
      </c>
    </row>
    <row r="80" spans="2:3" ht="131.25" customHeight="1" x14ac:dyDescent="0.35">
      <c r="B80" s="87"/>
      <c r="C80" s="224" t="s">
        <v>293</v>
      </c>
    </row>
    <row r="81" spans="2:3" ht="67.5" customHeight="1" x14ac:dyDescent="0.35">
      <c r="B81" s="87"/>
      <c r="C81" s="217" t="s">
        <v>993</v>
      </c>
    </row>
    <row r="82" spans="2:3" ht="66" x14ac:dyDescent="0.35">
      <c r="B82" s="87"/>
      <c r="C82" s="220" t="s">
        <v>131</v>
      </c>
    </row>
    <row r="83" spans="2:3" ht="99" x14ac:dyDescent="0.35">
      <c r="B83" s="87"/>
      <c r="C83" s="220" t="s">
        <v>132</v>
      </c>
    </row>
    <row r="84" spans="2:3" ht="66" x14ac:dyDescent="0.35">
      <c r="B84" s="87" t="s">
        <v>219</v>
      </c>
      <c r="C84" s="217" t="s">
        <v>1002</v>
      </c>
    </row>
    <row r="85" spans="2:3" ht="148.5" x14ac:dyDescent="0.35">
      <c r="B85" s="87" t="s">
        <v>220</v>
      </c>
      <c r="C85" s="220" t="s">
        <v>1003</v>
      </c>
    </row>
    <row r="86" spans="2:3" ht="66" x14ac:dyDescent="0.35">
      <c r="B86" s="91" t="s">
        <v>221</v>
      </c>
      <c r="C86" s="220" t="s">
        <v>1004</v>
      </c>
    </row>
    <row r="87" spans="2:3" ht="181.5" x14ac:dyDescent="0.35">
      <c r="B87" s="87" t="s">
        <v>222</v>
      </c>
      <c r="C87" s="220" t="s">
        <v>294</v>
      </c>
    </row>
    <row r="88" spans="2:3" ht="99" x14ac:dyDescent="0.35">
      <c r="B88" s="87"/>
      <c r="C88" s="220" t="s">
        <v>295</v>
      </c>
    </row>
    <row r="89" spans="2:3" x14ac:dyDescent="0.35">
      <c r="B89" s="87"/>
      <c r="C89" s="220" t="s">
        <v>133</v>
      </c>
    </row>
    <row r="90" spans="2:3" ht="66" x14ac:dyDescent="0.35">
      <c r="B90" s="87"/>
      <c r="C90" s="220" t="s">
        <v>134</v>
      </c>
    </row>
    <row r="91" spans="2:3" ht="66" x14ac:dyDescent="0.35">
      <c r="B91" s="87" t="s">
        <v>223</v>
      </c>
      <c r="C91" s="220" t="s">
        <v>135</v>
      </c>
    </row>
    <row r="92" spans="2:3" ht="33" x14ac:dyDescent="0.35">
      <c r="B92" s="87" t="s">
        <v>310</v>
      </c>
      <c r="C92" s="220" t="s">
        <v>952</v>
      </c>
    </row>
    <row r="93" spans="2:3" ht="33" x14ac:dyDescent="0.35">
      <c r="B93" s="90" t="s">
        <v>224</v>
      </c>
      <c r="C93" s="217" t="s">
        <v>994</v>
      </c>
    </row>
    <row r="94" spans="2:3" x14ac:dyDescent="0.35">
      <c r="B94" s="90" t="s">
        <v>225</v>
      </c>
      <c r="C94" s="220" t="s">
        <v>953</v>
      </c>
    </row>
    <row r="95" spans="2:3" x14ac:dyDescent="0.35">
      <c r="B95" s="90" t="s">
        <v>226</v>
      </c>
      <c r="C95" s="220" t="s">
        <v>952</v>
      </c>
    </row>
    <row r="96" spans="2:3" ht="33" x14ac:dyDescent="0.35">
      <c r="B96" s="90" t="s">
        <v>227</v>
      </c>
      <c r="C96" s="220" t="s">
        <v>305</v>
      </c>
    </row>
    <row r="97" spans="2:3" ht="148.5" x14ac:dyDescent="0.35">
      <c r="B97" s="90" t="s">
        <v>875</v>
      </c>
      <c r="C97" s="217" t="s">
        <v>954</v>
      </c>
    </row>
    <row r="98" spans="2:3" x14ac:dyDescent="0.35">
      <c r="B98" s="89"/>
      <c r="C98" s="220"/>
    </row>
    <row r="99" spans="2:3" ht="25" customHeight="1" x14ac:dyDescent="0.35">
      <c r="B99" s="188" t="s">
        <v>49</v>
      </c>
      <c r="C99" s="221"/>
    </row>
    <row r="100" spans="2:3" x14ac:dyDescent="0.35">
      <c r="B100" s="87" t="s">
        <v>138</v>
      </c>
      <c r="C100" s="225" t="s">
        <v>139</v>
      </c>
    </row>
    <row r="101" spans="2:3" x14ac:dyDescent="0.35">
      <c r="B101" s="87" t="s">
        <v>140</v>
      </c>
      <c r="C101" s="220" t="s">
        <v>955</v>
      </c>
    </row>
    <row r="102" spans="2:3" x14ac:dyDescent="0.35">
      <c r="B102" s="87" t="s">
        <v>956</v>
      </c>
      <c r="C102" s="220" t="s">
        <v>957</v>
      </c>
    </row>
    <row r="103" spans="2:3" x14ac:dyDescent="0.35">
      <c r="B103" s="89"/>
      <c r="C103" s="220"/>
    </row>
    <row r="104" spans="2:3" ht="25" customHeight="1" x14ac:dyDescent="0.35">
      <c r="B104" s="188" t="s">
        <v>945</v>
      </c>
      <c r="C104" s="221"/>
    </row>
    <row r="105" spans="2:3" ht="33" x14ac:dyDescent="0.35">
      <c r="B105" s="87" t="s">
        <v>53</v>
      </c>
      <c r="C105" s="220" t="s">
        <v>141</v>
      </c>
    </row>
    <row r="106" spans="2:3" ht="33" x14ac:dyDescent="0.35">
      <c r="B106" s="87" t="s">
        <v>54</v>
      </c>
      <c r="C106" s="220" t="s">
        <v>306</v>
      </c>
    </row>
    <row r="107" spans="2:3" ht="34.5" customHeight="1" x14ac:dyDescent="0.35">
      <c r="B107" s="87" t="s">
        <v>58</v>
      </c>
      <c r="C107" s="220" t="s">
        <v>307</v>
      </c>
    </row>
    <row r="108" spans="2:3" x14ac:dyDescent="0.35">
      <c r="B108" s="91" t="s">
        <v>60</v>
      </c>
      <c r="C108" s="220" t="s">
        <v>307</v>
      </c>
    </row>
    <row r="109" spans="2:3" x14ac:dyDescent="0.35">
      <c r="B109" s="91" t="s">
        <v>68</v>
      </c>
      <c r="C109" s="220" t="s">
        <v>142</v>
      </c>
    </row>
    <row r="110" spans="2:3" ht="165" x14ac:dyDescent="0.35">
      <c r="B110" s="91" t="s">
        <v>143</v>
      </c>
      <c r="C110" s="220" t="s">
        <v>299</v>
      </c>
    </row>
    <row r="111" spans="2:3" ht="165" x14ac:dyDescent="0.35">
      <c r="B111" s="91" t="s">
        <v>144</v>
      </c>
      <c r="C111" s="220" t="s">
        <v>298</v>
      </c>
    </row>
    <row r="112" spans="2:3" ht="49.5" x14ac:dyDescent="0.35">
      <c r="B112" s="91" t="s">
        <v>145</v>
      </c>
      <c r="C112" s="220" t="s">
        <v>146</v>
      </c>
    </row>
    <row r="113" spans="2:3" x14ac:dyDescent="0.35">
      <c r="B113" s="69"/>
      <c r="C113" s="217"/>
    </row>
    <row r="114" spans="2:3" ht="25" customHeight="1" x14ac:dyDescent="0.35">
      <c r="B114" s="188" t="s">
        <v>147</v>
      </c>
      <c r="C114" s="221"/>
    </row>
    <row r="115" spans="2:3" ht="99" x14ac:dyDescent="0.35">
      <c r="B115" s="91" t="s">
        <v>148</v>
      </c>
      <c r="C115" s="220" t="s">
        <v>149</v>
      </c>
    </row>
    <row r="116" spans="2:3" ht="297" x14ac:dyDescent="0.35">
      <c r="B116" s="91" t="s">
        <v>150</v>
      </c>
      <c r="C116" s="220" t="s">
        <v>296</v>
      </c>
    </row>
    <row r="117" spans="2:3" ht="33" x14ac:dyDescent="0.35">
      <c r="B117" s="91" t="s">
        <v>151</v>
      </c>
      <c r="C117" s="220" t="s">
        <v>958</v>
      </c>
    </row>
    <row r="118" spans="2:3" ht="33" x14ac:dyDescent="0.35">
      <c r="B118" s="91" t="s">
        <v>152</v>
      </c>
      <c r="C118" s="220" t="s">
        <v>983</v>
      </c>
    </row>
    <row r="119" spans="2:3" ht="33" x14ac:dyDescent="0.35">
      <c r="B119" s="91" t="s">
        <v>153</v>
      </c>
      <c r="C119" s="220" t="s">
        <v>983</v>
      </c>
    </row>
    <row r="120" spans="2:3" ht="181.5" x14ac:dyDescent="0.35">
      <c r="B120" s="91" t="s">
        <v>154</v>
      </c>
      <c r="C120" s="220" t="s">
        <v>297</v>
      </c>
    </row>
    <row r="121" spans="2:3" ht="33" x14ac:dyDescent="0.35">
      <c r="B121" s="91" t="s">
        <v>155</v>
      </c>
      <c r="C121" s="220" t="s">
        <v>983</v>
      </c>
    </row>
    <row r="122" spans="2:3" ht="33" x14ac:dyDescent="0.35">
      <c r="B122" s="91" t="s">
        <v>156</v>
      </c>
      <c r="C122" s="220" t="s">
        <v>983</v>
      </c>
    </row>
    <row r="123" spans="2:3" x14ac:dyDescent="0.35">
      <c r="B123" s="91"/>
      <c r="C123" s="220"/>
    </row>
    <row r="124" spans="2:3" ht="25" customHeight="1" x14ac:dyDescent="0.35">
      <c r="B124" s="188" t="s">
        <v>941</v>
      </c>
      <c r="C124" s="221"/>
    </row>
    <row r="125" spans="2:3" ht="33" x14ac:dyDescent="0.35">
      <c r="B125" s="95"/>
      <c r="C125" s="220" t="s">
        <v>983</v>
      </c>
    </row>
    <row r="126" spans="2:3" x14ac:dyDescent="0.35">
      <c r="B126" s="91"/>
      <c r="C126" s="220"/>
    </row>
    <row r="127" spans="2:3" x14ac:dyDescent="0.35">
      <c r="B127" s="91"/>
      <c r="C127" s="220"/>
    </row>
    <row r="128" spans="2:3" x14ac:dyDescent="0.35">
      <c r="B128" s="91"/>
      <c r="C128" s="220"/>
    </row>
    <row r="129" spans="2:3" ht="25" customHeight="1" x14ac:dyDescent="0.35">
      <c r="B129" s="188" t="s">
        <v>82</v>
      </c>
      <c r="C129" s="221"/>
    </row>
    <row r="130" spans="2:3" ht="115.5" x14ac:dyDescent="0.35">
      <c r="B130" s="95"/>
      <c r="C130" s="220" t="s">
        <v>959</v>
      </c>
    </row>
    <row r="131" spans="2:3" x14ac:dyDescent="0.35">
      <c r="B131" s="91"/>
      <c r="C131" s="220"/>
    </row>
    <row r="132" spans="2:3" ht="25" customHeight="1" x14ac:dyDescent="0.35">
      <c r="B132" s="188" t="s">
        <v>83</v>
      </c>
      <c r="C132" s="221"/>
    </row>
    <row r="133" spans="2:3" x14ac:dyDescent="0.35">
      <c r="B133" s="95"/>
      <c r="C133" s="220" t="s">
        <v>179</v>
      </c>
    </row>
    <row r="134" spans="2:3" x14ac:dyDescent="0.35">
      <c r="B134" s="95"/>
      <c r="C134" s="220"/>
    </row>
    <row r="135" spans="2:3" ht="25" customHeight="1" x14ac:dyDescent="0.35">
      <c r="B135" s="188" t="s">
        <v>85</v>
      </c>
      <c r="C135" s="221"/>
    </row>
    <row r="136" spans="2:3" x14ac:dyDescent="0.35">
      <c r="B136" s="95"/>
      <c r="C136" s="220" t="s">
        <v>86</v>
      </c>
    </row>
    <row r="137" spans="2:3" x14ac:dyDescent="0.35">
      <c r="B137" s="91"/>
      <c r="C137" s="220"/>
    </row>
    <row r="138" spans="2:3" ht="25" customHeight="1" x14ac:dyDescent="0.35">
      <c r="B138" s="188" t="s">
        <v>87</v>
      </c>
      <c r="C138" s="221"/>
    </row>
    <row r="139" spans="2:3" x14ac:dyDescent="0.35">
      <c r="B139" s="95"/>
      <c r="C139" s="226">
        <v>0.15</v>
      </c>
    </row>
    <row r="140" spans="2:3" x14ac:dyDescent="0.35">
      <c r="B140" s="91"/>
      <c r="C140" s="220"/>
    </row>
    <row r="141" spans="2:3" ht="25" customHeight="1" x14ac:dyDescent="0.35">
      <c r="B141" s="188" t="s">
        <v>88</v>
      </c>
      <c r="C141" s="221"/>
    </row>
    <row r="142" spans="2:3" x14ac:dyDescent="0.35">
      <c r="B142" s="95"/>
      <c r="C142" s="220" t="s">
        <v>960</v>
      </c>
    </row>
  </sheetData>
  <mergeCells count="2">
    <mergeCell ref="B4:C4"/>
    <mergeCell ref="B3:C3"/>
  </mergeCells>
  <pageMargins left="0.70866141732283472" right="0.70866141732283472" top="0.74803149606299213" bottom="0.74803149606299213" header="0.31496062992125984" footer="0.31496062992125984"/>
  <pageSetup scale="50" fitToHeight="0" orientation="landscape" r:id="rId1"/>
  <headerFooter>
    <oddFooter>Página &amp;P de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98"/>
  <sheetViews>
    <sheetView topLeftCell="B1" zoomScale="70" zoomScaleNormal="70" workbookViewId="0">
      <selection activeCell="C6" sqref="C6"/>
    </sheetView>
  </sheetViews>
  <sheetFormatPr baseColWidth="10" defaultColWidth="11.453125" defaultRowHeight="16.5" x14ac:dyDescent="0.35"/>
  <cols>
    <col min="1" max="1" width="5.54296875" style="72" hidden="1" customWidth="1"/>
    <col min="2" max="2" width="47.54296875" style="72" customWidth="1"/>
    <col min="3" max="3" width="60.54296875" style="250" customWidth="1"/>
    <col min="4" max="16384" width="11.453125" style="72"/>
  </cols>
  <sheetData>
    <row r="1" spans="2:3" ht="20.149999999999999" customHeight="1" x14ac:dyDescent="0.35">
      <c r="B1" s="74"/>
      <c r="C1" s="75"/>
    </row>
    <row r="2" spans="2:3" ht="20.149999999999999" customHeight="1" x14ac:dyDescent="0.35">
      <c r="B2" s="74"/>
      <c r="C2" s="75"/>
    </row>
    <row r="3" spans="2:3" s="76" customFormat="1" ht="20.149999999999999" customHeight="1" x14ac:dyDescent="0.35">
      <c r="B3" s="227" t="s">
        <v>995</v>
      </c>
      <c r="C3" s="227"/>
    </row>
    <row r="4" spans="2:3" s="76" customFormat="1" ht="20.149999999999999" customHeight="1" x14ac:dyDescent="0.35">
      <c r="B4" s="227" t="s">
        <v>911</v>
      </c>
      <c r="C4" s="227"/>
    </row>
    <row r="5" spans="2:3" s="76" customFormat="1" ht="20.149999999999999" customHeight="1" x14ac:dyDescent="0.35">
      <c r="B5" s="77"/>
      <c r="C5" s="78"/>
    </row>
    <row r="6" spans="2:3" s="76" customFormat="1" ht="40" customHeight="1" x14ac:dyDescent="0.35">
      <c r="B6" s="73" t="s">
        <v>0</v>
      </c>
      <c r="C6" s="73" t="s">
        <v>1005</v>
      </c>
    </row>
    <row r="7" spans="2:3" ht="23.25" customHeight="1" x14ac:dyDescent="0.35">
      <c r="B7" s="89" t="s">
        <v>1</v>
      </c>
      <c r="C7" s="95" t="s">
        <v>881</v>
      </c>
    </row>
    <row r="8" spans="2:3" s="80" customFormat="1" x14ac:dyDescent="0.35">
      <c r="B8" s="89"/>
      <c r="C8" s="91"/>
    </row>
    <row r="9" spans="2:3" x14ac:dyDescent="0.35">
      <c r="B9" s="89" t="s">
        <v>2</v>
      </c>
      <c r="C9" s="79" t="s">
        <v>924</v>
      </c>
    </row>
    <row r="10" spans="2:3" x14ac:dyDescent="0.35">
      <c r="B10" s="92"/>
      <c r="C10" s="91"/>
    </row>
    <row r="11" spans="2:3" x14ac:dyDescent="0.35">
      <c r="B11" s="191" t="s">
        <v>3</v>
      </c>
      <c r="C11" s="91" t="s">
        <v>898</v>
      </c>
    </row>
    <row r="12" spans="2:3" x14ac:dyDescent="0.35">
      <c r="B12" s="87"/>
      <c r="C12" s="91"/>
    </row>
    <row r="13" spans="2:3" ht="30" customHeight="1" x14ac:dyDescent="0.35">
      <c r="B13" s="87" t="s">
        <v>4</v>
      </c>
      <c r="C13" s="91" t="s">
        <v>884</v>
      </c>
    </row>
    <row r="14" spans="2:3" x14ac:dyDescent="0.35">
      <c r="B14" s="87"/>
      <c r="C14" s="91"/>
    </row>
    <row r="15" spans="2:3" x14ac:dyDescent="0.35">
      <c r="B15" s="87" t="s">
        <v>5</v>
      </c>
      <c r="C15" s="91" t="s">
        <v>6</v>
      </c>
    </row>
    <row r="16" spans="2:3" x14ac:dyDescent="0.35">
      <c r="B16" s="87"/>
      <c r="C16" s="91"/>
    </row>
    <row r="17" spans="2:3" x14ac:dyDescent="0.35">
      <c r="B17" s="87" t="s">
        <v>7</v>
      </c>
      <c r="C17" s="91" t="s">
        <v>8</v>
      </c>
    </row>
    <row r="18" spans="2:3" x14ac:dyDescent="0.35">
      <c r="B18" s="87"/>
      <c r="C18" s="91"/>
    </row>
    <row r="19" spans="2:3" ht="33" x14ac:dyDescent="0.35">
      <c r="B19" s="87" t="s">
        <v>9</v>
      </c>
      <c r="C19" s="91" t="s">
        <v>887</v>
      </c>
    </row>
    <row r="20" spans="2:3" x14ac:dyDescent="0.35">
      <c r="B20" s="87"/>
      <c r="C20" s="91"/>
    </row>
    <row r="21" spans="2:3" ht="78" customHeight="1" x14ac:dyDescent="0.35">
      <c r="B21" s="87" t="s">
        <v>10</v>
      </c>
      <c r="C21" s="91" t="s">
        <v>893</v>
      </c>
    </row>
    <row r="22" spans="2:3" x14ac:dyDescent="0.35">
      <c r="B22" s="87"/>
      <c r="C22" s="91"/>
    </row>
    <row r="23" spans="2:3" x14ac:dyDescent="0.35">
      <c r="B23" s="87" t="s">
        <v>190</v>
      </c>
      <c r="C23" s="91" t="s">
        <v>191</v>
      </c>
    </row>
    <row r="24" spans="2:3" x14ac:dyDescent="0.35">
      <c r="B24" s="87"/>
      <c r="C24" s="91"/>
    </row>
    <row r="25" spans="2:3" ht="33" x14ac:dyDescent="0.35">
      <c r="B25" s="87" t="s">
        <v>192</v>
      </c>
      <c r="C25" s="91" t="s">
        <v>193</v>
      </c>
    </row>
    <row r="26" spans="2:3" x14ac:dyDescent="0.35">
      <c r="B26" s="87"/>
      <c r="C26" s="91"/>
    </row>
    <row r="27" spans="2:3" ht="66" x14ac:dyDescent="0.35">
      <c r="B27" s="87" t="s">
        <v>194</v>
      </c>
      <c r="C27" s="91" t="s">
        <v>312</v>
      </c>
    </row>
    <row r="28" spans="2:3" x14ac:dyDescent="0.35">
      <c r="B28" s="91"/>
      <c r="C28" s="91"/>
    </row>
    <row r="29" spans="2:3" ht="25" customHeight="1" x14ac:dyDescent="0.35">
      <c r="B29" s="188" t="s">
        <v>15</v>
      </c>
      <c r="C29" s="190"/>
    </row>
    <row r="30" spans="2:3" ht="33" x14ac:dyDescent="0.35">
      <c r="B30" s="91" t="s">
        <v>233</v>
      </c>
      <c r="C30" s="91" t="s">
        <v>59</v>
      </c>
    </row>
    <row r="31" spans="2:3" x14ac:dyDescent="0.35">
      <c r="B31" s="87" t="s">
        <v>195</v>
      </c>
      <c r="C31" s="91"/>
    </row>
    <row r="32" spans="2:3" x14ac:dyDescent="0.35">
      <c r="B32" s="87" t="s">
        <v>23</v>
      </c>
      <c r="C32" s="91" t="s">
        <v>196</v>
      </c>
    </row>
    <row r="33" spans="2:3" ht="33" x14ac:dyDescent="0.35">
      <c r="B33" s="87" t="s">
        <v>197</v>
      </c>
      <c r="C33" s="91" t="s">
        <v>198</v>
      </c>
    </row>
    <row r="34" spans="2:3" x14ac:dyDescent="0.35">
      <c r="B34" s="87" t="s">
        <v>313</v>
      </c>
      <c r="C34" s="91" t="s">
        <v>59</v>
      </c>
    </row>
    <row r="35" spans="2:3" x14ac:dyDescent="0.35">
      <c r="B35" s="87" t="s">
        <v>199</v>
      </c>
      <c r="C35" s="91" t="s">
        <v>200</v>
      </c>
    </row>
    <row r="36" spans="2:3" x14ac:dyDescent="0.35">
      <c r="B36" s="87"/>
      <c r="C36" s="91"/>
    </row>
    <row r="37" spans="2:3" ht="25" customHeight="1" x14ac:dyDescent="0.35">
      <c r="B37" s="188" t="s">
        <v>925</v>
      </c>
      <c r="C37" s="190"/>
    </row>
    <row r="38" spans="2:3" x14ac:dyDescent="0.35">
      <c r="B38" s="87"/>
      <c r="C38" s="91"/>
    </row>
    <row r="39" spans="2:3" x14ac:dyDescent="0.35">
      <c r="B39" s="90" t="s">
        <v>201</v>
      </c>
      <c r="C39" s="193">
        <v>10000000</v>
      </c>
    </row>
    <row r="40" spans="2:3" x14ac:dyDescent="0.35">
      <c r="B40" s="87"/>
      <c r="C40" s="193"/>
    </row>
    <row r="41" spans="2:3" x14ac:dyDescent="0.35">
      <c r="B41" s="91" t="s">
        <v>202</v>
      </c>
      <c r="C41" s="193">
        <v>2371132328</v>
      </c>
    </row>
    <row r="42" spans="2:3" ht="23.25" customHeight="1" x14ac:dyDescent="0.35">
      <c r="B42" s="87"/>
      <c r="C42" s="193"/>
    </row>
    <row r="43" spans="2:3" x14ac:dyDescent="0.35">
      <c r="B43" s="87" t="s">
        <v>203</v>
      </c>
      <c r="C43" s="87">
        <v>1</v>
      </c>
    </row>
    <row r="44" spans="2:3" x14ac:dyDescent="0.35">
      <c r="B44" s="87"/>
      <c r="C44" s="87"/>
    </row>
    <row r="45" spans="2:3" x14ac:dyDescent="0.35">
      <c r="B45" s="89" t="s">
        <v>137</v>
      </c>
      <c r="C45" s="192">
        <f>+$C$41*$C$43/1000</f>
        <v>2371132.3280000002</v>
      </c>
    </row>
    <row r="46" spans="2:3" x14ac:dyDescent="0.35">
      <c r="B46" s="89" t="s">
        <v>928</v>
      </c>
      <c r="C46" s="192">
        <f>+C45*16%</f>
        <v>379381.17248000007</v>
      </c>
    </row>
    <row r="47" spans="2:3" x14ac:dyDescent="0.35">
      <c r="B47" s="89" t="s">
        <v>986</v>
      </c>
      <c r="C47" s="192">
        <f>+C45+C46</f>
        <v>2750513.5004800004</v>
      </c>
    </row>
    <row r="48" spans="2:3" x14ac:dyDescent="0.35">
      <c r="B48" s="87"/>
      <c r="C48" s="91"/>
    </row>
    <row r="49" spans="2:3" ht="25" customHeight="1" x14ac:dyDescent="0.35">
      <c r="B49" s="188" t="s">
        <v>204</v>
      </c>
      <c r="C49" s="190"/>
    </row>
    <row r="50" spans="2:3" x14ac:dyDescent="0.35">
      <c r="B50" s="90" t="s">
        <v>205</v>
      </c>
      <c r="C50" s="91" t="s">
        <v>206</v>
      </c>
    </row>
    <row r="51" spans="2:3" ht="33" x14ac:dyDescent="0.35">
      <c r="B51" s="90" t="s">
        <v>207</v>
      </c>
      <c r="C51" s="91" t="s">
        <v>208</v>
      </c>
    </row>
    <row r="52" spans="2:3" ht="33" x14ac:dyDescent="0.35">
      <c r="B52" s="87" t="s">
        <v>209</v>
      </c>
      <c r="C52" s="91" t="s">
        <v>962</v>
      </c>
    </row>
    <row r="53" spans="2:3" x14ac:dyDescent="0.35">
      <c r="B53" s="87"/>
      <c r="C53" s="91"/>
    </row>
    <row r="54" spans="2:3" ht="25" customHeight="1" x14ac:dyDescent="0.35">
      <c r="B54" s="188" t="s">
        <v>49</v>
      </c>
      <c r="C54" s="190"/>
    </row>
    <row r="55" spans="2:3" ht="33" x14ac:dyDescent="0.35">
      <c r="B55" s="87" t="s">
        <v>197</v>
      </c>
      <c r="C55" s="91" t="s">
        <v>210</v>
      </c>
    </row>
    <row r="56" spans="2:3" x14ac:dyDescent="0.35">
      <c r="B56" s="91" t="s">
        <v>23</v>
      </c>
      <c r="C56" s="91" t="s">
        <v>882</v>
      </c>
    </row>
    <row r="57" spans="2:3" x14ac:dyDescent="0.35">
      <c r="B57" s="90" t="s">
        <v>211</v>
      </c>
      <c r="C57" s="91" t="s">
        <v>210</v>
      </c>
    </row>
    <row r="58" spans="2:3" x14ac:dyDescent="0.35">
      <c r="B58" s="93"/>
      <c r="C58" s="91"/>
    </row>
    <row r="59" spans="2:3" ht="25" customHeight="1" x14ac:dyDescent="0.35">
      <c r="B59" s="188" t="s">
        <v>961</v>
      </c>
      <c r="C59" s="190"/>
    </row>
    <row r="60" spans="2:3" x14ac:dyDescent="0.35">
      <c r="B60" s="91" t="s">
        <v>53</v>
      </c>
      <c r="C60" s="91" t="s">
        <v>170</v>
      </c>
    </row>
    <row r="61" spans="2:3" x14ac:dyDescent="0.35">
      <c r="B61" s="87" t="s">
        <v>54</v>
      </c>
      <c r="C61" s="91" t="s">
        <v>55</v>
      </c>
    </row>
    <row r="62" spans="2:3" x14ac:dyDescent="0.35">
      <c r="B62" s="90" t="s">
        <v>58</v>
      </c>
      <c r="C62" s="91" t="s">
        <v>59</v>
      </c>
    </row>
    <row r="63" spans="2:3" x14ac:dyDescent="0.35">
      <c r="B63" s="87" t="s">
        <v>68</v>
      </c>
      <c r="C63" s="91" t="s">
        <v>59</v>
      </c>
    </row>
    <row r="64" spans="2:3" x14ac:dyDescent="0.35">
      <c r="B64" s="87" t="s">
        <v>212</v>
      </c>
      <c r="C64" s="91" t="s">
        <v>213</v>
      </c>
    </row>
    <row r="65" spans="2:3" ht="33" x14ac:dyDescent="0.35">
      <c r="B65" s="90" t="s">
        <v>214</v>
      </c>
      <c r="C65" s="91" t="s">
        <v>215</v>
      </c>
    </row>
    <row r="66" spans="2:3" ht="49.5" x14ac:dyDescent="0.35">
      <c r="B66" s="87" t="s">
        <v>216</v>
      </c>
      <c r="C66" s="91" t="s">
        <v>234</v>
      </c>
    </row>
    <row r="67" spans="2:3" x14ac:dyDescent="0.35">
      <c r="B67" s="87" t="s">
        <v>886</v>
      </c>
      <c r="C67" s="91" t="s">
        <v>59</v>
      </c>
    </row>
    <row r="68" spans="2:3" x14ac:dyDescent="0.35">
      <c r="B68" s="87"/>
      <c r="C68" s="91"/>
    </row>
    <row r="69" spans="2:3" x14ac:dyDescent="0.35">
      <c r="B69" s="90"/>
      <c r="C69" s="91"/>
    </row>
    <row r="70" spans="2:3" ht="25" customHeight="1" x14ac:dyDescent="0.35">
      <c r="B70" s="188" t="s">
        <v>147</v>
      </c>
      <c r="C70" s="190"/>
    </row>
    <row r="71" spans="2:3" ht="49.5" x14ac:dyDescent="0.35">
      <c r="B71" s="87" t="s">
        <v>217</v>
      </c>
      <c r="C71" s="91" t="s">
        <v>984</v>
      </c>
    </row>
    <row r="72" spans="2:3" x14ac:dyDescent="0.35">
      <c r="B72" s="87" t="s">
        <v>218</v>
      </c>
      <c r="C72" s="91" t="s">
        <v>59</v>
      </c>
    </row>
    <row r="73" spans="2:3" ht="33" x14ac:dyDescent="0.35">
      <c r="B73" s="87" t="s">
        <v>282</v>
      </c>
      <c r="C73" s="91" t="s">
        <v>985</v>
      </c>
    </row>
    <row r="74" spans="2:3" x14ac:dyDescent="0.35">
      <c r="B74" s="87"/>
      <c r="C74" s="91"/>
    </row>
    <row r="75" spans="2:3" ht="25" customHeight="1" x14ac:dyDescent="0.35">
      <c r="B75" s="188" t="s">
        <v>941</v>
      </c>
      <c r="C75" s="190"/>
    </row>
    <row r="76" spans="2:3" ht="33" x14ac:dyDescent="0.35">
      <c r="B76" s="89"/>
      <c r="C76" s="87" t="s">
        <v>900</v>
      </c>
    </row>
    <row r="77" spans="2:3" ht="49.5" x14ac:dyDescent="0.35">
      <c r="B77" s="89"/>
      <c r="C77" s="87" t="s">
        <v>901</v>
      </c>
    </row>
    <row r="78" spans="2:3" ht="49.5" x14ac:dyDescent="0.35">
      <c r="B78" s="89"/>
      <c r="C78" s="87" t="s">
        <v>902</v>
      </c>
    </row>
    <row r="79" spans="2:3" ht="33" x14ac:dyDescent="0.35">
      <c r="B79" s="89"/>
      <c r="C79" s="87" t="s">
        <v>903</v>
      </c>
    </row>
    <row r="80" spans="2:3" ht="66" x14ac:dyDescent="0.35">
      <c r="B80" s="89"/>
      <c r="C80" s="87" t="s">
        <v>904</v>
      </c>
    </row>
    <row r="81" spans="2:3" ht="33" x14ac:dyDescent="0.35">
      <c r="B81" s="89"/>
      <c r="C81" s="87" t="s">
        <v>905</v>
      </c>
    </row>
    <row r="82" spans="2:3" ht="409.5" x14ac:dyDescent="0.35">
      <c r="B82" s="89"/>
      <c r="C82" s="87" t="s">
        <v>906</v>
      </c>
    </row>
    <row r="83" spans="2:3" x14ac:dyDescent="0.35">
      <c r="B83" s="89"/>
      <c r="C83" s="91"/>
    </row>
    <row r="84" spans="2:3" ht="25" customHeight="1" x14ac:dyDescent="0.35">
      <c r="B84" s="188" t="s">
        <v>82</v>
      </c>
      <c r="C84" s="190"/>
    </row>
    <row r="85" spans="2:3" ht="33" x14ac:dyDescent="0.35">
      <c r="B85" s="89"/>
      <c r="C85" s="94" t="s">
        <v>311</v>
      </c>
    </row>
    <row r="86" spans="2:3" x14ac:dyDescent="0.35">
      <c r="B86" s="89"/>
      <c r="C86" s="91"/>
    </row>
    <row r="87" spans="2:3" ht="25" customHeight="1" x14ac:dyDescent="0.35">
      <c r="B87" s="188" t="s">
        <v>83</v>
      </c>
      <c r="C87" s="190"/>
    </row>
    <row r="88" spans="2:3" x14ac:dyDescent="0.35">
      <c r="B88" s="89"/>
      <c r="C88" s="91" t="s">
        <v>179</v>
      </c>
    </row>
    <row r="89" spans="2:3" x14ac:dyDescent="0.35">
      <c r="B89" s="89"/>
      <c r="C89" s="91"/>
    </row>
    <row r="90" spans="2:3" ht="25" customHeight="1" x14ac:dyDescent="0.35">
      <c r="B90" s="188" t="s">
        <v>85</v>
      </c>
      <c r="C90" s="190"/>
    </row>
    <row r="91" spans="2:3" x14ac:dyDescent="0.35">
      <c r="B91" s="89"/>
      <c r="C91" s="91" t="s">
        <v>86</v>
      </c>
    </row>
    <row r="92" spans="2:3" x14ac:dyDescent="0.35">
      <c r="B92" s="89"/>
      <c r="C92" s="91"/>
    </row>
    <row r="93" spans="2:3" ht="25" customHeight="1" x14ac:dyDescent="0.35">
      <c r="B93" s="188" t="s">
        <v>87</v>
      </c>
      <c r="C93" s="190"/>
    </row>
    <row r="94" spans="2:3" x14ac:dyDescent="0.35">
      <c r="B94" s="95"/>
      <c r="C94" s="96">
        <v>0.15</v>
      </c>
    </row>
    <row r="95" spans="2:3" x14ac:dyDescent="0.35">
      <c r="B95" s="95"/>
      <c r="C95" s="91"/>
    </row>
    <row r="96" spans="2:3" ht="25" customHeight="1" x14ac:dyDescent="0.35">
      <c r="B96" s="188" t="s">
        <v>88</v>
      </c>
      <c r="C96" s="190"/>
    </row>
    <row r="97" spans="2:3" x14ac:dyDescent="0.35">
      <c r="B97" s="89"/>
      <c r="C97" s="91" t="s">
        <v>907</v>
      </c>
    </row>
    <row r="98" spans="2:3" x14ac:dyDescent="0.35">
      <c r="B98" s="69"/>
      <c r="C98" s="70"/>
    </row>
  </sheetData>
  <mergeCells count="2">
    <mergeCell ref="B4:C4"/>
    <mergeCell ref="B3:C3"/>
  </mergeCells>
  <pageMargins left="0.70866141732283472" right="0.70866141732283472" top="0.74803149606299213" bottom="0.74803149606299213" header="0.31496062992125984" footer="0.31496062992125984"/>
  <pageSetup scale="50" fitToHeight="0" orientation="landscape" r:id="rId1"/>
  <headerFooter>
    <oddFooter>Página &amp;P de &amp;F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94"/>
  <sheetViews>
    <sheetView topLeftCell="B1" zoomScale="70" zoomScaleNormal="70" workbookViewId="0">
      <selection activeCell="C14" sqref="C14"/>
    </sheetView>
  </sheetViews>
  <sheetFormatPr baseColWidth="10" defaultColWidth="11.453125" defaultRowHeight="16.5" x14ac:dyDescent="0.35"/>
  <cols>
    <col min="1" max="1" width="5.54296875" style="72" hidden="1" customWidth="1"/>
    <col min="2" max="2" width="49.54296875" style="72" customWidth="1"/>
    <col min="3" max="3" width="60.54296875" style="250" customWidth="1"/>
    <col min="4" max="16384" width="11.453125" style="72"/>
  </cols>
  <sheetData>
    <row r="1" spans="2:3" ht="20.149999999999999" customHeight="1" x14ac:dyDescent="0.35">
      <c r="B1" s="74"/>
      <c r="C1" s="75"/>
    </row>
    <row r="2" spans="2:3" ht="20.149999999999999" customHeight="1" x14ac:dyDescent="0.35">
      <c r="B2" s="74"/>
      <c r="C2" s="75"/>
    </row>
    <row r="3" spans="2:3" s="76" customFormat="1" ht="20.149999999999999" customHeight="1" x14ac:dyDescent="0.35">
      <c r="B3" s="227" t="s">
        <v>995</v>
      </c>
      <c r="C3" s="227"/>
    </row>
    <row r="4" spans="2:3" s="76" customFormat="1" ht="20.149999999999999" customHeight="1" x14ac:dyDescent="0.35">
      <c r="B4" s="227" t="s">
        <v>912</v>
      </c>
      <c r="C4" s="227"/>
    </row>
    <row r="5" spans="2:3" s="76" customFormat="1" ht="20.149999999999999" customHeight="1" x14ac:dyDescent="0.35">
      <c r="B5" s="77"/>
      <c r="C5" s="78"/>
    </row>
    <row r="6" spans="2:3" s="76" customFormat="1" ht="40" customHeight="1" x14ac:dyDescent="0.35">
      <c r="B6" s="73" t="s">
        <v>0</v>
      </c>
      <c r="C6" s="73" t="s">
        <v>1005</v>
      </c>
    </row>
    <row r="7" spans="2:3" ht="23.25" customHeight="1" x14ac:dyDescent="0.35">
      <c r="B7" s="89" t="s">
        <v>1</v>
      </c>
      <c r="C7" s="95" t="s">
        <v>883</v>
      </c>
    </row>
    <row r="8" spans="2:3" s="80" customFormat="1" x14ac:dyDescent="0.35">
      <c r="B8" s="89"/>
      <c r="C8" s="95"/>
    </row>
    <row r="9" spans="2:3" x14ac:dyDescent="0.35">
      <c r="B9" s="89" t="s">
        <v>2</v>
      </c>
      <c r="C9" s="79" t="s">
        <v>924</v>
      </c>
    </row>
    <row r="10" spans="2:3" x14ac:dyDescent="0.35">
      <c r="B10" s="92"/>
      <c r="C10" s="91"/>
    </row>
    <row r="11" spans="2:3" x14ac:dyDescent="0.35">
      <c r="B11" s="191" t="s">
        <v>3</v>
      </c>
      <c r="C11" s="91" t="s">
        <v>898</v>
      </c>
    </row>
    <row r="12" spans="2:3" x14ac:dyDescent="0.35">
      <c r="B12" s="87"/>
      <c r="C12" s="91"/>
    </row>
    <row r="13" spans="2:3" ht="30" customHeight="1" x14ac:dyDescent="0.35">
      <c r="B13" s="87" t="s">
        <v>4</v>
      </c>
      <c r="C13" s="91" t="s">
        <v>884</v>
      </c>
    </row>
    <row r="14" spans="2:3" x14ac:dyDescent="0.35">
      <c r="B14" s="87"/>
      <c r="C14" s="91"/>
    </row>
    <row r="15" spans="2:3" x14ac:dyDescent="0.35">
      <c r="B15" s="87" t="s">
        <v>5</v>
      </c>
      <c r="C15" s="91" t="s">
        <v>6</v>
      </c>
    </row>
    <row r="16" spans="2:3" x14ac:dyDescent="0.35">
      <c r="B16" s="87"/>
      <c r="C16" s="91"/>
    </row>
    <row r="17" spans="2:3" x14ac:dyDescent="0.35">
      <c r="B17" s="87" t="s">
        <v>7</v>
      </c>
      <c r="C17" s="91" t="s">
        <v>8</v>
      </c>
    </row>
    <row r="18" spans="2:3" x14ac:dyDescent="0.35">
      <c r="B18" s="87"/>
      <c r="C18" s="91"/>
    </row>
    <row r="19" spans="2:3" ht="33" x14ac:dyDescent="0.35">
      <c r="B19" s="87" t="s">
        <v>9</v>
      </c>
      <c r="C19" s="91" t="s">
        <v>887</v>
      </c>
    </row>
    <row r="20" spans="2:3" x14ac:dyDescent="0.35">
      <c r="B20" s="87"/>
      <c r="C20" s="91"/>
    </row>
    <row r="21" spans="2:3" ht="71.25" customHeight="1" x14ac:dyDescent="0.35">
      <c r="B21" s="87" t="s">
        <v>10</v>
      </c>
      <c r="C21" s="91" t="s">
        <v>893</v>
      </c>
    </row>
    <row r="22" spans="2:3" x14ac:dyDescent="0.35">
      <c r="B22" s="87"/>
      <c r="C22" s="91"/>
    </row>
    <row r="23" spans="2:3" x14ac:dyDescent="0.35">
      <c r="B23" s="87" t="s">
        <v>157</v>
      </c>
      <c r="C23" s="87" t="s">
        <v>158</v>
      </c>
    </row>
    <row r="24" spans="2:3" x14ac:dyDescent="0.35">
      <c r="B24" s="87"/>
      <c r="C24" s="91"/>
    </row>
    <row r="25" spans="2:3" x14ac:dyDescent="0.35">
      <c r="B25" s="87" t="s">
        <v>159</v>
      </c>
      <c r="C25" s="91" t="s">
        <v>892</v>
      </c>
    </row>
    <row r="26" spans="2:3" x14ac:dyDescent="0.35">
      <c r="B26" s="89"/>
      <c r="C26" s="91"/>
    </row>
    <row r="27" spans="2:3" ht="39.65" customHeight="1" x14ac:dyDescent="0.35">
      <c r="B27" s="188" t="s">
        <v>228</v>
      </c>
      <c r="C27" s="190"/>
    </row>
    <row r="28" spans="2:3" ht="198" x14ac:dyDescent="0.35">
      <c r="B28" s="91" t="s">
        <v>236</v>
      </c>
      <c r="C28" s="91" t="s">
        <v>230</v>
      </c>
    </row>
    <row r="29" spans="2:3" ht="165" x14ac:dyDescent="0.35">
      <c r="B29" s="87" t="s">
        <v>235</v>
      </c>
      <c r="C29" s="91" t="s">
        <v>229</v>
      </c>
    </row>
    <row r="30" spans="2:3" x14ac:dyDescent="0.35">
      <c r="B30" s="87"/>
      <c r="C30" s="91"/>
    </row>
    <row r="31" spans="2:3" ht="25" customHeight="1" x14ac:dyDescent="0.35">
      <c r="B31" s="188" t="s">
        <v>15</v>
      </c>
      <c r="C31" s="190"/>
    </row>
    <row r="32" spans="2:3" ht="33" x14ac:dyDescent="0.35">
      <c r="B32" s="87" t="s">
        <v>160</v>
      </c>
      <c r="C32" s="91" t="s">
        <v>161</v>
      </c>
    </row>
    <row r="33" spans="2:3" x14ac:dyDescent="0.35">
      <c r="B33" s="87" t="s">
        <v>162</v>
      </c>
      <c r="C33" s="91" t="s">
        <v>161</v>
      </c>
    </row>
    <row r="34" spans="2:3" ht="33" x14ac:dyDescent="0.35">
      <c r="B34" s="87" t="s">
        <v>163</v>
      </c>
      <c r="C34" s="91" t="s">
        <v>161</v>
      </c>
    </row>
    <row r="35" spans="2:3" x14ac:dyDescent="0.35">
      <c r="B35" s="87" t="s">
        <v>164</v>
      </c>
      <c r="C35" s="91" t="s">
        <v>161</v>
      </c>
    </row>
    <row r="36" spans="2:3" x14ac:dyDescent="0.35">
      <c r="B36" s="87" t="s">
        <v>165</v>
      </c>
      <c r="C36" s="91" t="s">
        <v>161</v>
      </c>
    </row>
    <row r="37" spans="2:3" x14ac:dyDescent="0.35">
      <c r="B37" s="89" t="s">
        <v>166</v>
      </c>
      <c r="C37" s="91" t="s">
        <v>161</v>
      </c>
    </row>
    <row r="38" spans="2:3" x14ac:dyDescent="0.35">
      <c r="B38" s="93" t="s">
        <v>167</v>
      </c>
      <c r="C38" s="91" t="s">
        <v>161</v>
      </c>
    </row>
    <row r="39" spans="2:3" x14ac:dyDescent="0.35">
      <c r="B39" s="93"/>
      <c r="C39" s="91"/>
    </row>
    <row r="40" spans="2:3" ht="25" customHeight="1" x14ac:dyDescent="0.35">
      <c r="B40" s="188" t="s">
        <v>925</v>
      </c>
      <c r="C40" s="190"/>
    </row>
    <row r="41" spans="2:3" x14ac:dyDescent="0.35">
      <c r="B41" s="89" t="s">
        <v>136</v>
      </c>
      <c r="C41" s="91"/>
    </row>
    <row r="42" spans="2:3" x14ac:dyDescent="0.35">
      <c r="B42" s="91" t="s">
        <v>231</v>
      </c>
      <c r="C42" s="193">
        <v>70000000</v>
      </c>
    </row>
    <row r="43" spans="2:3" ht="23.25" customHeight="1" x14ac:dyDescent="0.35">
      <c r="B43" s="87"/>
      <c r="C43" s="193"/>
    </row>
    <row r="44" spans="2:3" x14ac:dyDescent="0.35">
      <c r="B44" s="89" t="s">
        <v>137</v>
      </c>
      <c r="C44" s="193">
        <v>2800000</v>
      </c>
    </row>
    <row r="45" spans="2:3" x14ac:dyDescent="0.35">
      <c r="B45" s="89" t="s">
        <v>928</v>
      </c>
      <c r="C45" s="193">
        <f>+C44*16%</f>
        <v>448000</v>
      </c>
    </row>
    <row r="46" spans="2:3" x14ac:dyDescent="0.35">
      <c r="B46" s="89" t="s">
        <v>987</v>
      </c>
      <c r="C46" s="193">
        <f>+C44+C45</f>
        <v>3248000</v>
      </c>
    </row>
    <row r="47" spans="2:3" x14ac:dyDescent="0.35">
      <c r="B47" s="89"/>
      <c r="C47" s="91"/>
    </row>
    <row r="48" spans="2:3" ht="25" customHeight="1" x14ac:dyDescent="0.35">
      <c r="B48" s="188" t="s">
        <v>49</v>
      </c>
      <c r="C48" s="190"/>
    </row>
    <row r="49" spans="2:3" x14ac:dyDescent="0.35">
      <c r="B49" s="90" t="s">
        <v>164</v>
      </c>
      <c r="C49" s="91" t="s">
        <v>139</v>
      </c>
    </row>
    <row r="50" spans="2:3" x14ac:dyDescent="0.35">
      <c r="B50" s="90" t="s">
        <v>162</v>
      </c>
      <c r="C50" s="91" t="s">
        <v>168</v>
      </c>
    </row>
    <row r="51" spans="2:3" ht="33" x14ac:dyDescent="0.35">
      <c r="B51" s="90" t="s">
        <v>163</v>
      </c>
      <c r="C51" s="91" t="s">
        <v>168</v>
      </c>
    </row>
    <row r="52" spans="2:3" x14ac:dyDescent="0.35">
      <c r="B52" s="87" t="s">
        <v>140</v>
      </c>
      <c r="C52" s="91" t="s">
        <v>169</v>
      </c>
    </row>
    <row r="53" spans="2:3" x14ac:dyDescent="0.35">
      <c r="B53" s="87"/>
      <c r="C53" s="91"/>
    </row>
    <row r="54" spans="2:3" ht="25" customHeight="1" x14ac:dyDescent="0.35">
      <c r="B54" s="188" t="s">
        <v>961</v>
      </c>
      <c r="C54" s="190"/>
    </row>
    <row r="55" spans="2:3" x14ac:dyDescent="0.35">
      <c r="B55" s="87" t="s">
        <v>53</v>
      </c>
      <c r="C55" s="91" t="s">
        <v>170</v>
      </c>
    </row>
    <row r="56" spans="2:3" x14ac:dyDescent="0.35">
      <c r="B56" s="91" t="s">
        <v>54</v>
      </c>
      <c r="C56" s="91" t="s">
        <v>171</v>
      </c>
    </row>
    <row r="57" spans="2:3" x14ac:dyDescent="0.35">
      <c r="B57" s="90" t="s">
        <v>172</v>
      </c>
      <c r="C57" s="91" t="s">
        <v>173</v>
      </c>
    </row>
    <row r="58" spans="2:3" x14ac:dyDescent="0.35">
      <c r="B58" s="90" t="s">
        <v>174</v>
      </c>
      <c r="C58" s="91" t="s">
        <v>59</v>
      </c>
    </row>
    <row r="59" spans="2:3" x14ac:dyDescent="0.35">
      <c r="B59" s="90" t="s">
        <v>68</v>
      </c>
      <c r="C59" s="91" t="s">
        <v>175</v>
      </c>
    </row>
    <row r="60" spans="2:3" x14ac:dyDescent="0.35">
      <c r="B60" s="91" t="s">
        <v>176</v>
      </c>
      <c r="C60" s="91" t="s">
        <v>59</v>
      </c>
    </row>
    <row r="61" spans="2:3" ht="33" x14ac:dyDescent="0.35">
      <c r="B61" s="87" t="s">
        <v>75</v>
      </c>
      <c r="C61" s="91" t="s">
        <v>177</v>
      </c>
    </row>
    <row r="62" spans="2:3" x14ac:dyDescent="0.35">
      <c r="B62" s="87"/>
      <c r="C62" s="91"/>
    </row>
    <row r="63" spans="2:3" x14ac:dyDescent="0.35">
      <c r="B63" s="90"/>
      <c r="C63" s="91"/>
    </row>
    <row r="64" spans="2:3" ht="25" customHeight="1" x14ac:dyDescent="0.35">
      <c r="B64" s="188" t="s">
        <v>147</v>
      </c>
      <c r="C64" s="190"/>
    </row>
    <row r="65" spans="2:3" ht="66" x14ac:dyDescent="0.35">
      <c r="B65" s="87" t="s">
        <v>178</v>
      </c>
      <c r="C65" s="91" t="s">
        <v>989</v>
      </c>
    </row>
    <row r="66" spans="2:3" x14ac:dyDescent="0.35">
      <c r="B66" s="87"/>
      <c r="C66" s="91"/>
    </row>
    <row r="67" spans="2:3" ht="25" customHeight="1" x14ac:dyDescent="0.35">
      <c r="B67" s="188" t="s">
        <v>941</v>
      </c>
      <c r="C67" s="190"/>
    </row>
    <row r="68" spans="2:3" ht="49.5" x14ac:dyDescent="0.35">
      <c r="B68" s="89"/>
      <c r="C68" s="91" t="s">
        <v>990</v>
      </c>
    </row>
    <row r="69" spans="2:3" ht="49.5" x14ac:dyDescent="0.35">
      <c r="B69" s="89"/>
      <c r="C69" s="91" t="s">
        <v>991</v>
      </c>
    </row>
    <row r="70" spans="2:3" ht="33" x14ac:dyDescent="0.35">
      <c r="B70" s="89"/>
      <c r="C70" s="91" t="s">
        <v>992</v>
      </c>
    </row>
    <row r="71" spans="2:3" ht="25" customHeight="1" x14ac:dyDescent="0.35">
      <c r="B71" s="188" t="s">
        <v>82</v>
      </c>
      <c r="C71" s="190"/>
    </row>
    <row r="72" spans="2:3" ht="33" x14ac:dyDescent="0.35">
      <c r="B72" s="89"/>
      <c r="C72" s="87" t="s">
        <v>180</v>
      </c>
    </row>
    <row r="73" spans="2:3" ht="33" x14ac:dyDescent="0.35">
      <c r="B73" s="89"/>
      <c r="C73" s="87" t="s">
        <v>181</v>
      </c>
    </row>
    <row r="74" spans="2:3" ht="33" x14ac:dyDescent="0.35">
      <c r="B74" s="89"/>
      <c r="C74" s="87" t="s">
        <v>182</v>
      </c>
    </row>
    <row r="75" spans="2:3" ht="82.5" x14ac:dyDescent="0.35">
      <c r="B75" s="89"/>
      <c r="C75" s="87" t="s">
        <v>183</v>
      </c>
    </row>
    <row r="76" spans="2:3" ht="66" x14ac:dyDescent="0.35">
      <c r="B76" s="89"/>
      <c r="C76" s="87" t="s">
        <v>184</v>
      </c>
    </row>
    <row r="77" spans="2:3" ht="49.5" x14ac:dyDescent="0.35">
      <c r="B77" s="89"/>
      <c r="C77" s="87" t="s">
        <v>314</v>
      </c>
    </row>
    <row r="78" spans="2:3" ht="82.5" x14ac:dyDescent="0.35">
      <c r="B78" s="89"/>
      <c r="C78" s="87" t="s">
        <v>185</v>
      </c>
    </row>
    <row r="79" spans="2:3" ht="82.5" x14ac:dyDescent="0.35">
      <c r="B79" s="89"/>
      <c r="C79" s="87" t="s">
        <v>186</v>
      </c>
    </row>
    <row r="80" spans="2:3" ht="66" x14ac:dyDescent="0.35">
      <c r="B80" s="89"/>
      <c r="C80" s="87" t="s">
        <v>187</v>
      </c>
    </row>
    <row r="81" spans="2:3" x14ac:dyDescent="0.35">
      <c r="B81" s="89"/>
      <c r="C81" s="87" t="s">
        <v>188</v>
      </c>
    </row>
    <row r="82" spans="2:3" ht="148.5" x14ac:dyDescent="0.35">
      <c r="B82" s="89"/>
      <c r="C82" s="87" t="s">
        <v>189</v>
      </c>
    </row>
    <row r="83" spans="2:3" ht="15.75" customHeight="1" x14ac:dyDescent="0.35">
      <c r="B83" s="87"/>
      <c r="C83" s="91"/>
    </row>
    <row r="84" spans="2:3" ht="25" customHeight="1" x14ac:dyDescent="0.35">
      <c r="B84" s="188" t="s">
        <v>83</v>
      </c>
      <c r="C84" s="190"/>
    </row>
    <row r="85" spans="2:3" x14ac:dyDescent="0.35">
      <c r="B85" s="89"/>
      <c r="C85" s="91" t="s">
        <v>179</v>
      </c>
    </row>
    <row r="86" spans="2:3" x14ac:dyDescent="0.35">
      <c r="B86" s="87"/>
      <c r="C86" s="91"/>
    </row>
    <row r="87" spans="2:3" ht="25" customHeight="1" x14ac:dyDescent="0.35">
      <c r="B87" s="188" t="s">
        <v>85</v>
      </c>
      <c r="C87" s="190"/>
    </row>
    <row r="88" spans="2:3" x14ac:dyDescent="0.35">
      <c r="B88" s="89"/>
      <c r="C88" s="91" t="s">
        <v>86</v>
      </c>
    </row>
    <row r="89" spans="2:3" x14ac:dyDescent="0.35">
      <c r="B89" s="89"/>
      <c r="C89" s="91"/>
    </row>
    <row r="90" spans="2:3" ht="25" customHeight="1" x14ac:dyDescent="0.35">
      <c r="B90" s="188" t="s">
        <v>87</v>
      </c>
      <c r="C90" s="190"/>
    </row>
    <row r="91" spans="2:3" x14ac:dyDescent="0.35">
      <c r="B91" s="89"/>
      <c r="C91" s="96">
        <v>0.15</v>
      </c>
    </row>
    <row r="92" spans="2:3" ht="25" customHeight="1" x14ac:dyDescent="0.35">
      <c r="B92" s="188" t="s">
        <v>963</v>
      </c>
      <c r="C92" s="190"/>
    </row>
    <row r="93" spans="2:3" x14ac:dyDescent="0.35">
      <c r="B93" s="89"/>
      <c r="C93" s="91" t="s">
        <v>908</v>
      </c>
    </row>
    <row r="94" spans="2:3" x14ac:dyDescent="0.35">
      <c r="B94" s="69"/>
      <c r="C94" s="70"/>
    </row>
  </sheetData>
  <mergeCells count="2">
    <mergeCell ref="B4:C4"/>
    <mergeCell ref="B3:C3"/>
  </mergeCells>
  <pageMargins left="0.70866141732283472" right="0.70866141732283472" top="0.74803149606299213" bottom="0.74803149606299213" header="0.31496062992125984" footer="0.31496062992125984"/>
  <pageSetup scale="50" fitToHeight="0" orientation="landscape" r:id="rId1"/>
  <headerFooter>
    <oddFooter>Página &amp;P de &amp;F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I16"/>
  <sheetViews>
    <sheetView zoomScale="70" zoomScaleNormal="70" workbookViewId="0">
      <selection activeCell="F28" sqref="F28"/>
    </sheetView>
  </sheetViews>
  <sheetFormatPr baseColWidth="10" defaultColWidth="11.453125" defaultRowHeight="16.5" x14ac:dyDescent="0.45"/>
  <cols>
    <col min="1" max="1" width="5.54296875" style="86" customWidth="1"/>
    <col min="2" max="2" width="51.1796875" style="86" customWidth="1"/>
    <col min="3" max="3" width="19.1796875" style="86" bestFit="1" customWidth="1"/>
    <col min="4" max="4" width="19.453125" style="86" bestFit="1" customWidth="1"/>
    <col min="5" max="5" width="23.453125" style="86" bestFit="1" customWidth="1"/>
    <col min="6" max="6" width="21.54296875" style="86" bestFit="1" customWidth="1"/>
    <col min="7" max="7" width="17.81640625" style="86" bestFit="1" customWidth="1"/>
    <col min="8" max="8" width="14.7265625" style="86" customWidth="1"/>
    <col min="9" max="9" width="27.54296875" style="86" bestFit="1" customWidth="1"/>
    <col min="10" max="16384" width="11.453125" style="86"/>
  </cols>
  <sheetData>
    <row r="2" spans="2:9" ht="63" customHeight="1" x14ac:dyDescent="0.45">
      <c r="B2" s="228" t="s">
        <v>315</v>
      </c>
      <c r="C2" s="228"/>
      <c r="D2" s="228"/>
      <c r="E2" s="228"/>
      <c r="F2" s="228"/>
      <c r="G2" s="228"/>
      <c r="H2" s="228"/>
      <c r="I2" s="228"/>
    </row>
    <row r="3" spans="2:9" ht="21" x14ac:dyDescent="0.45">
      <c r="B3" s="229" t="s">
        <v>316</v>
      </c>
      <c r="C3" s="229" t="s">
        <v>317</v>
      </c>
      <c r="D3" s="229"/>
      <c r="E3" s="229"/>
      <c r="F3" s="229"/>
      <c r="G3" s="229"/>
      <c r="H3" s="229"/>
      <c r="I3" s="229"/>
    </row>
    <row r="4" spans="2:9" ht="42" x14ac:dyDescent="0.45">
      <c r="B4" s="229"/>
      <c r="C4" s="98" t="s">
        <v>240</v>
      </c>
      <c r="D4" s="98" t="s">
        <v>318</v>
      </c>
      <c r="E4" s="98" t="s">
        <v>319</v>
      </c>
      <c r="F4" s="98" t="s">
        <v>320</v>
      </c>
      <c r="G4" s="98" t="s">
        <v>321</v>
      </c>
      <c r="H4" s="98" t="s">
        <v>322</v>
      </c>
      <c r="I4" s="98" t="s">
        <v>323</v>
      </c>
    </row>
    <row r="5" spans="2:9" ht="33" x14ac:dyDescent="0.45">
      <c r="B5" s="99" t="s">
        <v>913</v>
      </c>
      <c r="C5" s="100">
        <f>'UVA Aguas Claras'!G6</f>
        <v>21090537186</v>
      </c>
      <c r="D5" s="100"/>
      <c r="E5" s="100"/>
      <c r="F5" s="100">
        <f>'UVA Aguas Claras'!G9</f>
        <v>200000000</v>
      </c>
      <c r="G5" s="100">
        <f>'UVA Aguas Claras'!G14</f>
        <v>782903928</v>
      </c>
      <c r="H5" s="100"/>
      <c r="I5" s="101">
        <f t="shared" ref="I5:I14" si="0">SUM(C5:H5)</f>
        <v>22073441114</v>
      </c>
    </row>
    <row r="6" spans="2:9" ht="33" x14ac:dyDescent="0.45">
      <c r="B6" s="102" t="s">
        <v>914</v>
      </c>
      <c r="C6" s="100"/>
      <c r="D6" s="100"/>
      <c r="E6" s="100">
        <f>'Administrativa Medellin'!G20</f>
        <v>31919393</v>
      </c>
      <c r="F6" s="100">
        <f>'Administrativa Medellin'!G29</f>
        <v>11700000</v>
      </c>
      <c r="G6" s="100"/>
      <c r="H6" s="100"/>
      <c r="I6" s="101">
        <f t="shared" si="0"/>
        <v>43619393</v>
      </c>
    </row>
    <row r="7" spans="2:9" ht="33" x14ac:dyDescent="0.45">
      <c r="B7" s="99" t="s">
        <v>915</v>
      </c>
      <c r="C7" s="100">
        <f>'Administrativa Quibdó'!H7</f>
        <v>343200000</v>
      </c>
      <c r="D7" s="100">
        <f>'Administrativa Quibdó'!H37</f>
        <v>230166606.44</v>
      </c>
      <c r="E7" s="100">
        <f>'Administrativa Quibdó'!H80</f>
        <v>103481052</v>
      </c>
      <c r="F7" s="100">
        <f>'Administrativa Quibdó'!H216</f>
        <v>236988789</v>
      </c>
      <c r="G7" s="100">
        <f>'Administrativa Quibdó'!H254</f>
        <v>74603978</v>
      </c>
      <c r="H7" s="100"/>
      <c r="I7" s="101">
        <f t="shared" si="0"/>
        <v>988440425.44000006</v>
      </c>
    </row>
    <row r="8" spans="2:9" ht="33" x14ac:dyDescent="0.45">
      <c r="B8" s="99" t="s">
        <v>916</v>
      </c>
      <c r="C8" s="100">
        <f>Bocatoma!G6</f>
        <v>250000000</v>
      </c>
      <c r="D8" s="100">
        <f>Bocatoma!G15</f>
        <v>717376000</v>
      </c>
      <c r="E8" s="100"/>
      <c r="F8" s="100"/>
      <c r="G8" s="100"/>
      <c r="H8" s="100"/>
      <c r="I8" s="101">
        <f t="shared" si="0"/>
        <v>967376000</v>
      </c>
    </row>
    <row r="9" spans="2:9" ht="33" x14ac:dyDescent="0.45">
      <c r="B9" s="99" t="s">
        <v>917</v>
      </c>
      <c r="C9" s="100">
        <f>'Planta Playita 1 y 2'!G7</f>
        <v>5582849847</v>
      </c>
      <c r="D9" s="100">
        <f>'Planta Playita 1 y 2'!G19</f>
        <v>495139832</v>
      </c>
      <c r="E9" s="100"/>
      <c r="F9" s="100">
        <f>'Planta Playita 1 y 2'!G35</f>
        <v>61645750</v>
      </c>
      <c r="G9" s="100">
        <f>'Planta Playita 1 y 2'!G39</f>
        <v>2111200</v>
      </c>
      <c r="H9" s="100"/>
      <c r="I9" s="101">
        <f t="shared" si="0"/>
        <v>6141746629</v>
      </c>
    </row>
    <row r="10" spans="2:9" ht="33" x14ac:dyDescent="0.45">
      <c r="B10" s="99" t="s">
        <v>918</v>
      </c>
      <c r="C10" s="100">
        <f>'Planta La Loma'!H9</f>
        <v>6050000000</v>
      </c>
      <c r="D10" s="100">
        <f>'Planta La Loma'!H28</f>
        <v>296300200</v>
      </c>
      <c r="E10" s="100">
        <f>'Planta La Loma'!H34</f>
        <v>18779930</v>
      </c>
      <c r="F10" s="100">
        <f>'Planta La Loma'!H50</f>
        <v>115567446</v>
      </c>
      <c r="G10" s="100">
        <f>'Planta La Loma'!H56</f>
        <v>6314887</v>
      </c>
      <c r="H10" s="100"/>
      <c r="I10" s="101">
        <f t="shared" si="0"/>
        <v>6486962463</v>
      </c>
    </row>
    <row r="11" spans="2:9" ht="30" customHeight="1" x14ac:dyDescent="0.45">
      <c r="B11" s="99" t="s">
        <v>919</v>
      </c>
      <c r="C11" s="100"/>
      <c r="D11" s="100">
        <f>'Local Aseo'!G6</f>
        <v>3484408</v>
      </c>
      <c r="E11" s="100"/>
      <c r="F11" s="100"/>
      <c r="G11" s="100">
        <f>'Local Aseo'!G36</f>
        <v>30000000</v>
      </c>
      <c r="H11" s="100"/>
      <c r="I11" s="101">
        <f t="shared" si="0"/>
        <v>33484408</v>
      </c>
    </row>
    <row r="12" spans="2:9" ht="33" x14ac:dyDescent="0.45">
      <c r="B12" s="99" t="s">
        <v>920</v>
      </c>
      <c r="C12" s="100">
        <f>'Botadero Marmolejo'!G7</f>
        <v>137500000</v>
      </c>
      <c r="D12" s="100">
        <f>'Botadero Marmolejo'!G12</f>
        <v>8928508</v>
      </c>
      <c r="E12" s="100"/>
      <c r="F12" s="100"/>
      <c r="G12" s="100"/>
      <c r="H12" s="100"/>
      <c r="I12" s="101">
        <f t="shared" si="0"/>
        <v>146428508</v>
      </c>
    </row>
    <row r="13" spans="2:9" ht="33" x14ac:dyDescent="0.45">
      <c r="B13" s="99" t="s">
        <v>921</v>
      </c>
      <c r="C13" s="100">
        <f>'Estacion Bombeo Residuales'!G6</f>
        <v>50000000</v>
      </c>
      <c r="D13" s="100">
        <f>'Estacion Bombeo Residuales'!G9</f>
        <v>33628400</v>
      </c>
      <c r="E13" s="100"/>
      <c r="F13" s="100"/>
      <c r="G13" s="100"/>
      <c r="H13" s="100"/>
      <c r="I13" s="101">
        <f t="shared" si="0"/>
        <v>83628400</v>
      </c>
    </row>
    <row r="14" spans="2:9" ht="33" x14ac:dyDescent="0.3">
      <c r="B14" s="99" t="s">
        <v>922</v>
      </c>
      <c r="C14" s="100"/>
      <c r="D14" s="100">
        <f>'Sede Comercial'!H9</f>
        <v>18427250</v>
      </c>
      <c r="E14" s="100">
        <f>'Sede Comercial'!H21</f>
        <v>67707532</v>
      </c>
      <c r="F14" s="100">
        <f>'Sede Comercial'!H84</f>
        <v>125324132</v>
      </c>
      <c r="G14" s="100">
        <f>'Sede Comercial'!H100</f>
        <v>6745000</v>
      </c>
      <c r="H14" s="100"/>
      <c r="I14" s="101">
        <f t="shared" si="0"/>
        <v>218203914</v>
      </c>
    </row>
    <row r="15" spans="2:9" ht="23.5" customHeight="1" x14ac:dyDescent="0.45">
      <c r="B15" s="103" t="s">
        <v>323</v>
      </c>
      <c r="C15" s="104">
        <f t="shared" ref="C15:H15" si="1">SUM(C5:C14)</f>
        <v>33504087033</v>
      </c>
      <c r="D15" s="104">
        <f t="shared" si="1"/>
        <v>1803451204.4400001</v>
      </c>
      <c r="E15" s="104">
        <f t="shared" si="1"/>
        <v>221887907</v>
      </c>
      <c r="F15" s="104">
        <f t="shared" si="1"/>
        <v>751226117</v>
      </c>
      <c r="G15" s="104">
        <f t="shared" si="1"/>
        <v>902678993</v>
      </c>
      <c r="H15" s="104">
        <f t="shared" si="1"/>
        <v>0</v>
      </c>
      <c r="I15" s="105">
        <f>SUM(I5:I14)</f>
        <v>37183331254.440002</v>
      </c>
    </row>
    <row r="16" spans="2:9" x14ac:dyDescent="0.45">
      <c r="I16" s="97"/>
    </row>
  </sheetData>
  <mergeCells count="3">
    <mergeCell ref="B2:I2"/>
    <mergeCell ref="B3:B4"/>
    <mergeCell ref="C3:I3"/>
  </mergeCells>
  <pageMargins left="0.70866141732283472" right="0.70866141732283472" top="0.74803149606299213" bottom="0.74803149606299213" header="0.31496062992125984" footer="0.31496062992125984"/>
  <pageSetup scale="42" orientation="portrait" r:id="rId1"/>
  <headerFooter>
    <oddFooter>Página &amp;P de &amp;F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1:G1702"/>
  <sheetViews>
    <sheetView zoomScale="55" zoomScaleNormal="55" zoomScaleSheetLayoutView="40" workbookViewId="0">
      <selection activeCell="D18" sqref="D18"/>
    </sheetView>
  </sheetViews>
  <sheetFormatPr baseColWidth="10" defaultColWidth="12.81640625" defaultRowHeight="16.5" x14ac:dyDescent="0.45"/>
  <cols>
    <col min="1" max="1" width="5.81640625" style="194" customWidth="1"/>
    <col min="2" max="2" width="40.81640625" style="194" customWidth="1"/>
    <col min="3" max="7" width="24.81640625" style="194" customWidth="1"/>
    <col min="8" max="240" width="12.81640625" style="194"/>
    <col min="241" max="241" width="5.81640625" style="194" customWidth="1"/>
    <col min="242" max="242" width="40.81640625" style="194" customWidth="1"/>
    <col min="243" max="262" width="24.81640625" style="194" customWidth="1"/>
    <col min="263" max="496" width="12.81640625" style="194"/>
    <col min="497" max="497" width="5.81640625" style="194" customWidth="1"/>
    <col min="498" max="498" width="40.81640625" style="194" customWidth="1"/>
    <col min="499" max="518" width="24.81640625" style="194" customWidth="1"/>
    <col min="519" max="752" width="12.81640625" style="194"/>
    <col min="753" max="753" width="5.81640625" style="194" customWidth="1"/>
    <col min="754" max="754" width="40.81640625" style="194" customWidth="1"/>
    <col min="755" max="774" width="24.81640625" style="194" customWidth="1"/>
    <col min="775" max="1008" width="12.81640625" style="194"/>
    <col min="1009" max="1009" width="5.81640625" style="194" customWidth="1"/>
    <col min="1010" max="1010" width="40.81640625" style="194" customWidth="1"/>
    <col min="1011" max="1030" width="24.81640625" style="194" customWidth="1"/>
    <col min="1031" max="1264" width="12.81640625" style="194"/>
    <col min="1265" max="1265" width="5.81640625" style="194" customWidth="1"/>
    <col min="1266" max="1266" width="40.81640625" style="194" customWidth="1"/>
    <col min="1267" max="1286" width="24.81640625" style="194" customWidth="1"/>
    <col min="1287" max="1520" width="12.81640625" style="194"/>
    <col min="1521" max="1521" width="5.81640625" style="194" customWidth="1"/>
    <col min="1522" max="1522" width="40.81640625" style="194" customWidth="1"/>
    <col min="1523" max="1542" width="24.81640625" style="194" customWidth="1"/>
    <col min="1543" max="1776" width="12.81640625" style="194"/>
    <col min="1777" max="1777" width="5.81640625" style="194" customWidth="1"/>
    <col min="1778" max="1778" width="40.81640625" style="194" customWidth="1"/>
    <col min="1779" max="1798" width="24.81640625" style="194" customWidth="1"/>
    <col min="1799" max="2032" width="12.81640625" style="194"/>
    <col min="2033" max="2033" width="5.81640625" style="194" customWidth="1"/>
    <col min="2034" max="2034" width="40.81640625" style="194" customWidth="1"/>
    <col min="2035" max="2054" width="24.81640625" style="194" customWidth="1"/>
    <col min="2055" max="2288" width="12.81640625" style="194"/>
    <col min="2289" max="2289" width="5.81640625" style="194" customWidth="1"/>
    <col min="2290" max="2290" width="40.81640625" style="194" customWidth="1"/>
    <col min="2291" max="2310" width="24.81640625" style="194" customWidth="1"/>
    <col min="2311" max="2544" width="12.81640625" style="194"/>
    <col min="2545" max="2545" width="5.81640625" style="194" customWidth="1"/>
    <col min="2546" max="2546" width="40.81640625" style="194" customWidth="1"/>
    <col min="2547" max="2566" width="24.81640625" style="194" customWidth="1"/>
    <col min="2567" max="2800" width="12.81640625" style="194"/>
    <col min="2801" max="2801" width="5.81640625" style="194" customWidth="1"/>
    <col min="2802" max="2802" width="40.81640625" style="194" customWidth="1"/>
    <col min="2803" max="2822" width="24.81640625" style="194" customWidth="1"/>
    <col min="2823" max="3056" width="12.81640625" style="194"/>
    <col min="3057" max="3057" width="5.81640625" style="194" customWidth="1"/>
    <col min="3058" max="3058" width="40.81640625" style="194" customWidth="1"/>
    <col min="3059" max="3078" width="24.81640625" style="194" customWidth="1"/>
    <col min="3079" max="3312" width="12.81640625" style="194"/>
    <col min="3313" max="3313" width="5.81640625" style="194" customWidth="1"/>
    <col min="3314" max="3314" width="40.81640625" style="194" customWidth="1"/>
    <col min="3315" max="3334" width="24.81640625" style="194" customWidth="1"/>
    <col min="3335" max="3568" width="12.81640625" style="194"/>
    <col min="3569" max="3569" width="5.81640625" style="194" customWidth="1"/>
    <col min="3570" max="3570" width="40.81640625" style="194" customWidth="1"/>
    <col min="3571" max="3590" width="24.81640625" style="194" customWidth="1"/>
    <col min="3591" max="3824" width="12.81640625" style="194"/>
    <col min="3825" max="3825" width="5.81640625" style="194" customWidth="1"/>
    <col min="3826" max="3826" width="40.81640625" style="194" customWidth="1"/>
    <col min="3827" max="3846" width="24.81640625" style="194" customWidth="1"/>
    <col min="3847" max="4080" width="12.81640625" style="194"/>
    <col min="4081" max="4081" width="5.81640625" style="194" customWidth="1"/>
    <col min="4082" max="4082" width="40.81640625" style="194" customWidth="1"/>
    <col min="4083" max="4102" width="24.81640625" style="194" customWidth="1"/>
    <col min="4103" max="4336" width="12.81640625" style="194"/>
    <col min="4337" max="4337" width="5.81640625" style="194" customWidth="1"/>
    <col min="4338" max="4338" width="40.81640625" style="194" customWidth="1"/>
    <col min="4339" max="4358" width="24.81640625" style="194" customWidth="1"/>
    <col min="4359" max="4592" width="12.81640625" style="194"/>
    <col min="4593" max="4593" width="5.81640625" style="194" customWidth="1"/>
    <col min="4594" max="4594" width="40.81640625" style="194" customWidth="1"/>
    <col min="4595" max="4614" width="24.81640625" style="194" customWidth="1"/>
    <col min="4615" max="4848" width="12.81640625" style="194"/>
    <col min="4849" max="4849" width="5.81640625" style="194" customWidth="1"/>
    <col min="4850" max="4850" width="40.81640625" style="194" customWidth="1"/>
    <col min="4851" max="4870" width="24.81640625" style="194" customWidth="1"/>
    <col min="4871" max="5104" width="12.81640625" style="194"/>
    <col min="5105" max="5105" width="5.81640625" style="194" customWidth="1"/>
    <col min="5106" max="5106" width="40.81640625" style="194" customWidth="1"/>
    <col min="5107" max="5126" width="24.81640625" style="194" customWidth="1"/>
    <col min="5127" max="5360" width="12.81640625" style="194"/>
    <col min="5361" max="5361" width="5.81640625" style="194" customWidth="1"/>
    <col min="5362" max="5362" width="40.81640625" style="194" customWidth="1"/>
    <col min="5363" max="5382" width="24.81640625" style="194" customWidth="1"/>
    <col min="5383" max="5616" width="12.81640625" style="194"/>
    <col min="5617" max="5617" width="5.81640625" style="194" customWidth="1"/>
    <col min="5618" max="5618" width="40.81640625" style="194" customWidth="1"/>
    <col min="5619" max="5638" width="24.81640625" style="194" customWidth="1"/>
    <col min="5639" max="5872" width="12.81640625" style="194"/>
    <col min="5873" max="5873" width="5.81640625" style="194" customWidth="1"/>
    <col min="5874" max="5874" width="40.81640625" style="194" customWidth="1"/>
    <col min="5875" max="5894" width="24.81640625" style="194" customWidth="1"/>
    <col min="5895" max="6128" width="12.81640625" style="194"/>
    <col min="6129" max="6129" width="5.81640625" style="194" customWidth="1"/>
    <col min="6130" max="6130" width="40.81640625" style="194" customWidth="1"/>
    <col min="6131" max="6150" width="24.81640625" style="194" customWidth="1"/>
    <col min="6151" max="6384" width="12.81640625" style="194"/>
    <col min="6385" max="6385" width="5.81640625" style="194" customWidth="1"/>
    <col min="6386" max="6386" width="40.81640625" style="194" customWidth="1"/>
    <col min="6387" max="6406" width="24.81640625" style="194" customWidth="1"/>
    <col min="6407" max="6640" width="12.81640625" style="194"/>
    <col min="6641" max="6641" width="5.81640625" style="194" customWidth="1"/>
    <col min="6642" max="6642" width="40.81640625" style="194" customWidth="1"/>
    <col min="6643" max="6662" width="24.81640625" style="194" customWidth="1"/>
    <col min="6663" max="6896" width="12.81640625" style="194"/>
    <col min="6897" max="6897" width="5.81640625" style="194" customWidth="1"/>
    <col min="6898" max="6898" width="40.81640625" style="194" customWidth="1"/>
    <col min="6899" max="6918" width="24.81640625" style="194" customWidth="1"/>
    <col min="6919" max="7152" width="12.81640625" style="194"/>
    <col min="7153" max="7153" width="5.81640625" style="194" customWidth="1"/>
    <col min="7154" max="7154" width="40.81640625" style="194" customWidth="1"/>
    <col min="7155" max="7174" width="24.81640625" style="194" customWidth="1"/>
    <col min="7175" max="7408" width="12.81640625" style="194"/>
    <col min="7409" max="7409" width="5.81640625" style="194" customWidth="1"/>
    <col min="7410" max="7410" width="40.81640625" style="194" customWidth="1"/>
    <col min="7411" max="7430" width="24.81640625" style="194" customWidth="1"/>
    <col min="7431" max="7664" width="12.81640625" style="194"/>
    <col min="7665" max="7665" width="5.81640625" style="194" customWidth="1"/>
    <col min="7666" max="7666" width="40.81640625" style="194" customWidth="1"/>
    <col min="7667" max="7686" width="24.81640625" style="194" customWidth="1"/>
    <col min="7687" max="7920" width="12.81640625" style="194"/>
    <col min="7921" max="7921" width="5.81640625" style="194" customWidth="1"/>
    <col min="7922" max="7922" width="40.81640625" style="194" customWidth="1"/>
    <col min="7923" max="7942" width="24.81640625" style="194" customWidth="1"/>
    <col min="7943" max="8176" width="12.81640625" style="194"/>
    <col min="8177" max="8177" width="5.81640625" style="194" customWidth="1"/>
    <col min="8178" max="8178" width="40.81640625" style="194" customWidth="1"/>
    <col min="8179" max="8198" width="24.81640625" style="194" customWidth="1"/>
    <col min="8199" max="8432" width="12.81640625" style="194"/>
    <col min="8433" max="8433" width="5.81640625" style="194" customWidth="1"/>
    <col min="8434" max="8434" width="40.81640625" style="194" customWidth="1"/>
    <col min="8435" max="8454" width="24.81640625" style="194" customWidth="1"/>
    <col min="8455" max="8688" width="12.81640625" style="194"/>
    <col min="8689" max="8689" width="5.81640625" style="194" customWidth="1"/>
    <col min="8690" max="8690" width="40.81640625" style="194" customWidth="1"/>
    <col min="8691" max="8710" width="24.81640625" style="194" customWidth="1"/>
    <col min="8711" max="8944" width="12.81640625" style="194"/>
    <col min="8945" max="8945" width="5.81640625" style="194" customWidth="1"/>
    <col min="8946" max="8946" width="40.81640625" style="194" customWidth="1"/>
    <col min="8947" max="8966" width="24.81640625" style="194" customWidth="1"/>
    <col min="8967" max="9200" width="12.81640625" style="194"/>
    <col min="9201" max="9201" width="5.81640625" style="194" customWidth="1"/>
    <col min="9202" max="9202" width="40.81640625" style="194" customWidth="1"/>
    <col min="9203" max="9222" width="24.81640625" style="194" customWidth="1"/>
    <col min="9223" max="9456" width="12.81640625" style="194"/>
    <col min="9457" max="9457" width="5.81640625" style="194" customWidth="1"/>
    <col min="9458" max="9458" width="40.81640625" style="194" customWidth="1"/>
    <col min="9459" max="9478" width="24.81640625" style="194" customWidth="1"/>
    <col min="9479" max="9712" width="12.81640625" style="194"/>
    <col min="9713" max="9713" width="5.81640625" style="194" customWidth="1"/>
    <col min="9714" max="9714" width="40.81640625" style="194" customWidth="1"/>
    <col min="9715" max="9734" width="24.81640625" style="194" customWidth="1"/>
    <col min="9735" max="9968" width="12.81640625" style="194"/>
    <col min="9969" max="9969" width="5.81640625" style="194" customWidth="1"/>
    <col min="9970" max="9970" width="40.81640625" style="194" customWidth="1"/>
    <col min="9971" max="9990" width="24.81640625" style="194" customWidth="1"/>
    <col min="9991" max="10224" width="12.81640625" style="194"/>
    <col min="10225" max="10225" width="5.81640625" style="194" customWidth="1"/>
    <col min="10226" max="10226" width="40.81640625" style="194" customWidth="1"/>
    <col min="10227" max="10246" width="24.81640625" style="194" customWidth="1"/>
    <col min="10247" max="10480" width="12.81640625" style="194"/>
    <col min="10481" max="10481" width="5.81640625" style="194" customWidth="1"/>
    <col min="10482" max="10482" width="40.81640625" style="194" customWidth="1"/>
    <col min="10483" max="10502" width="24.81640625" style="194" customWidth="1"/>
    <col min="10503" max="10736" width="12.81640625" style="194"/>
    <col min="10737" max="10737" width="5.81640625" style="194" customWidth="1"/>
    <col min="10738" max="10738" width="40.81640625" style="194" customWidth="1"/>
    <col min="10739" max="10758" width="24.81640625" style="194" customWidth="1"/>
    <col min="10759" max="10992" width="12.81640625" style="194"/>
    <col min="10993" max="10993" width="5.81640625" style="194" customWidth="1"/>
    <col min="10994" max="10994" width="40.81640625" style="194" customWidth="1"/>
    <col min="10995" max="11014" width="24.81640625" style="194" customWidth="1"/>
    <col min="11015" max="11248" width="12.81640625" style="194"/>
    <col min="11249" max="11249" width="5.81640625" style="194" customWidth="1"/>
    <col min="11250" max="11250" width="40.81640625" style="194" customWidth="1"/>
    <col min="11251" max="11270" width="24.81640625" style="194" customWidth="1"/>
    <col min="11271" max="11504" width="12.81640625" style="194"/>
    <col min="11505" max="11505" width="5.81640625" style="194" customWidth="1"/>
    <col min="11506" max="11506" width="40.81640625" style="194" customWidth="1"/>
    <col min="11507" max="11526" width="24.81640625" style="194" customWidth="1"/>
    <col min="11527" max="11760" width="12.81640625" style="194"/>
    <col min="11761" max="11761" width="5.81640625" style="194" customWidth="1"/>
    <col min="11762" max="11762" width="40.81640625" style="194" customWidth="1"/>
    <col min="11763" max="11782" width="24.81640625" style="194" customWidth="1"/>
    <col min="11783" max="12016" width="12.81640625" style="194"/>
    <col min="12017" max="12017" width="5.81640625" style="194" customWidth="1"/>
    <col min="12018" max="12018" width="40.81640625" style="194" customWidth="1"/>
    <col min="12019" max="12038" width="24.81640625" style="194" customWidth="1"/>
    <col min="12039" max="12272" width="12.81640625" style="194"/>
    <col min="12273" max="12273" width="5.81640625" style="194" customWidth="1"/>
    <col min="12274" max="12274" width="40.81640625" style="194" customWidth="1"/>
    <col min="12275" max="12294" width="24.81640625" style="194" customWidth="1"/>
    <col min="12295" max="12528" width="12.81640625" style="194"/>
    <col min="12529" max="12529" width="5.81640625" style="194" customWidth="1"/>
    <col min="12530" max="12530" width="40.81640625" style="194" customWidth="1"/>
    <col min="12531" max="12550" width="24.81640625" style="194" customWidth="1"/>
    <col min="12551" max="12784" width="12.81640625" style="194"/>
    <col min="12785" max="12785" width="5.81640625" style="194" customWidth="1"/>
    <col min="12786" max="12786" width="40.81640625" style="194" customWidth="1"/>
    <col min="12787" max="12806" width="24.81640625" style="194" customWidth="1"/>
    <col min="12807" max="13040" width="12.81640625" style="194"/>
    <col min="13041" max="13041" width="5.81640625" style="194" customWidth="1"/>
    <col min="13042" max="13042" width="40.81640625" style="194" customWidth="1"/>
    <col min="13043" max="13062" width="24.81640625" style="194" customWidth="1"/>
    <col min="13063" max="13296" width="12.81640625" style="194"/>
    <col min="13297" max="13297" width="5.81640625" style="194" customWidth="1"/>
    <col min="13298" max="13298" width="40.81640625" style="194" customWidth="1"/>
    <col min="13299" max="13318" width="24.81640625" style="194" customWidth="1"/>
    <col min="13319" max="13552" width="12.81640625" style="194"/>
    <col min="13553" max="13553" width="5.81640625" style="194" customWidth="1"/>
    <col min="13554" max="13554" width="40.81640625" style="194" customWidth="1"/>
    <col min="13555" max="13574" width="24.81640625" style="194" customWidth="1"/>
    <col min="13575" max="13808" width="12.81640625" style="194"/>
    <col min="13809" max="13809" width="5.81640625" style="194" customWidth="1"/>
    <col min="13810" max="13810" width="40.81640625" style="194" customWidth="1"/>
    <col min="13811" max="13830" width="24.81640625" style="194" customWidth="1"/>
    <col min="13831" max="14064" width="12.81640625" style="194"/>
    <col min="14065" max="14065" width="5.81640625" style="194" customWidth="1"/>
    <col min="14066" max="14066" width="40.81640625" style="194" customWidth="1"/>
    <col min="14067" max="14086" width="24.81640625" style="194" customWidth="1"/>
    <col min="14087" max="14320" width="12.81640625" style="194"/>
    <col min="14321" max="14321" width="5.81640625" style="194" customWidth="1"/>
    <col min="14322" max="14322" width="40.81640625" style="194" customWidth="1"/>
    <col min="14323" max="14342" width="24.81640625" style="194" customWidth="1"/>
    <col min="14343" max="14576" width="12.81640625" style="194"/>
    <col min="14577" max="14577" width="5.81640625" style="194" customWidth="1"/>
    <col min="14578" max="14578" width="40.81640625" style="194" customWidth="1"/>
    <col min="14579" max="14598" width="24.81640625" style="194" customWidth="1"/>
    <col min="14599" max="14832" width="12.81640625" style="194"/>
    <col min="14833" max="14833" width="5.81640625" style="194" customWidth="1"/>
    <col min="14834" max="14834" width="40.81640625" style="194" customWidth="1"/>
    <col min="14835" max="14854" width="24.81640625" style="194" customWidth="1"/>
    <col min="14855" max="15088" width="12.81640625" style="194"/>
    <col min="15089" max="15089" width="5.81640625" style="194" customWidth="1"/>
    <col min="15090" max="15090" width="40.81640625" style="194" customWidth="1"/>
    <col min="15091" max="15110" width="24.81640625" style="194" customWidth="1"/>
    <col min="15111" max="15344" width="12.81640625" style="194"/>
    <col min="15345" max="15345" width="5.81640625" style="194" customWidth="1"/>
    <col min="15346" max="15346" width="40.81640625" style="194" customWidth="1"/>
    <col min="15347" max="15366" width="24.81640625" style="194" customWidth="1"/>
    <col min="15367" max="15600" width="12.81640625" style="194"/>
    <col min="15601" max="15601" width="5.81640625" style="194" customWidth="1"/>
    <col min="15602" max="15602" width="40.81640625" style="194" customWidth="1"/>
    <col min="15603" max="15622" width="24.81640625" style="194" customWidth="1"/>
    <col min="15623" max="15856" width="12.81640625" style="194"/>
    <col min="15857" max="15857" width="5.81640625" style="194" customWidth="1"/>
    <col min="15858" max="15858" width="40.81640625" style="194" customWidth="1"/>
    <col min="15859" max="15878" width="24.81640625" style="194" customWidth="1"/>
    <col min="15879" max="16112" width="12.81640625" style="194"/>
    <col min="16113" max="16113" width="5.81640625" style="194" customWidth="1"/>
    <col min="16114" max="16114" width="40.81640625" style="194" customWidth="1"/>
    <col min="16115" max="16134" width="24.81640625" style="194" customWidth="1"/>
    <col min="16135" max="16384" width="12.81640625" style="194"/>
  </cols>
  <sheetData>
    <row r="1" spans="2:7" ht="20.149999999999999" customHeight="1" x14ac:dyDescent="0.45"/>
    <row r="2" spans="2:7" s="197" customFormat="1" ht="20.149999999999999" customHeight="1" x14ac:dyDescent="0.45">
      <c r="B2" s="195"/>
      <c r="C2" s="195"/>
      <c r="D2" s="195"/>
      <c r="E2" s="195"/>
      <c r="F2" s="195"/>
      <c r="G2" s="196"/>
    </row>
    <row r="3" spans="2:7" s="197" customFormat="1" ht="20.149999999999999" customHeight="1" x14ac:dyDescent="0.45">
      <c r="B3" s="230" t="s">
        <v>964</v>
      </c>
      <c r="C3" s="230"/>
      <c r="D3" s="230"/>
      <c r="E3" s="230"/>
      <c r="F3" s="230"/>
      <c r="G3" s="230"/>
    </row>
    <row r="4" spans="2:7" s="197" customFormat="1" ht="20.149999999999999" customHeight="1" x14ac:dyDescent="0.45">
      <c r="B4" s="198"/>
      <c r="C4" s="198"/>
      <c r="D4" s="198"/>
      <c r="E4" s="198"/>
      <c r="F4" s="198"/>
      <c r="G4" s="199"/>
    </row>
    <row r="5" spans="2:7" s="200" customFormat="1" ht="45.65" customHeight="1" x14ac:dyDescent="0.35">
      <c r="B5" s="231" t="s">
        <v>965</v>
      </c>
      <c r="C5" s="232" t="s">
        <v>880</v>
      </c>
      <c r="D5" s="232"/>
      <c r="E5" s="232"/>
      <c r="F5" s="232"/>
      <c r="G5" s="232"/>
    </row>
    <row r="6" spans="2:7" s="202" customFormat="1" ht="66.75" customHeight="1" x14ac:dyDescent="0.35">
      <c r="B6" s="231"/>
      <c r="C6" s="201" t="s">
        <v>966</v>
      </c>
      <c r="D6" s="201" t="s">
        <v>927</v>
      </c>
      <c r="E6" s="201" t="s">
        <v>928</v>
      </c>
      <c r="F6" s="201" t="s">
        <v>967</v>
      </c>
      <c r="G6" s="201" t="s">
        <v>968</v>
      </c>
    </row>
    <row r="7" spans="2:7" ht="39.65" customHeight="1" x14ac:dyDescent="0.45">
      <c r="B7" s="203" t="s">
        <v>969</v>
      </c>
      <c r="C7" s="204">
        <f>+TRDM!$C$40</f>
        <v>37183331254.440002</v>
      </c>
      <c r="D7" s="204">
        <f>+TRDM!$C$45</f>
        <v>59493330.007104002</v>
      </c>
      <c r="E7" s="205">
        <f>+TRDM!$C$46</f>
        <v>9518932.8011366408</v>
      </c>
      <c r="F7" s="205">
        <f>+TRDM!$C$47</f>
        <v>69012262.808240637</v>
      </c>
      <c r="G7" s="205" t="str">
        <f>+TRDM!$C$9</f>
        <v>Allianz Seguros S.A / 100%</v>
      </c>
    </row>
    <row r="8" spans="2:7" ht="39.65" customHeight="1" x14ac:dyDescent="0.45">
      <c r="B8" s="203" t="s">
        <v>970</v>
      </c>
      <c r="C8" s="204">
        <f>+RCE!$C$39</f>
        <v>3000000000</v>
      </c>
      <c r="D8" s="204">
        <f>+RCE!$C$40</f>
        <v>90000000</v>
      </c>
      <c r="E8" s="205">
        <f>+RCE!$C$41</f>
        <v>14400000</v>
      </c>
      <c r="F8" s="205">
        <f>+RCE!$C$42</f>
        <v>104400000</v>
      </c>
      <c r="G8" s="205" t="str">
        <f>+RCE!$C$9</f>
        <v>Allianz Seguros S.A / 100%</v>
      </c>
    </row>
    <row r="9" spans="2:7" ht="39.65" customHeight="1" x14ac:dyDescent="0.45">
      <c r="B9" s="203" t="s">
        <v>972</v>
      </c>
      <c r="C9" s="204">
        <f>+TRV!$C$41</f>
        <v>2371132328</v>
      </c>
      <c r="D9" s="204">
        <f>+TRV!$C$45</f>
        <v>2371132.3280000002</v>
      </c>
      <c r="E9" s="205">
        <f>+TRV!$C$46</f>
        <v>379381.17248000007</v>
      </c>
      <c r="F9" s="205">
        <f>+TRV!$C$47</f>
        <v>2750513.5004800004</v>
      </c>
      <c r="G9" s="205" t="str">
        <f>+TRV!$C$9</f>
        <v>Allianz Seguros S.A / 100%</v>
      </c>
    </row>
    <row r="10" spans="2:7" ht="39.65" customHeight="1" x14ac:dyDescent="0.45">
      <c r="B10" s="203" t="s">
        <v>971</v>
      </c>
      <c r="C10" s="204">
        <f>+MGC!$C$42</f>
        <v>70000000</v>
      </c>
      <c r="D10" s="204">
        <f>+MGC!$C$44</f>
        <v>2800000</v>
      </c>
      <c r="E10" s="205">
        <f>+MGC!$C$45</f>
        <v>448000</v>
      </c>
      <c r="F10" s="205">
        <f>+MGC!$C$46</f>
        <v>3248000</v>
      </c>
      <c r="G10" s="205" t="str">
        <f>+MGC!$C$9</f>
        <v>Allianz Seguros S.A / 100%</v>
      </c>
    </row>
    <row r="11" spans="2:7" ht="39.65" customHeight="1" x14ac:dyDescent="0.45">
      <c r="B11" s="206" t="s">
        <v>973</v>
      </c>
      <c r="C11" s="207"/>
      <c r="D11" s="207">
        <f>+SUM(D7:D10)</f>
        <v>154664462.33510402</v>
      </c>
      <c r="E11" s="207">
        <f>+SUM(E7:E10)</f>
        <v>24746313.973616641</v>
      </c>
      <c r="F11" s="207">
        <f>+SUM(F7:F10)</f>
        <v>179410776.30872065</v>
      </c>
      <c r="G11" s="208"/>
    </row>
    <row r="12" spans="2:7" ht="18" customHeight="1" x14ac:dyDescent="0.45">
      <c r="B12" s="209"/>
      <c r="C12" s="210"/>
      <c r="D12" s="210"/>
      <c r="E12" s="205"/>
      <c r="F12" s="205"/>
      <c r="G12" s="205"/>
    </row>
    <row r="13" spans="2:7" x14ac:dyDescent="0.45">
      <c r="B13" s="211"/>
      <c r="C13" s="212"/>
      <c r="D13" s="212"/>
      <c r="E13" s="212"/>
      <c r="F13" s="212"/>
      <c r="G13" s="212"/>
    </row>
    <row r="14" spans="2:7" x14ac:dyDescent="0.45">
      <c r="B14" s="211"/>
      <c r="C14" s="212"/>
      <c r="D14" s="212"/>
      <c r="E14" s="212"/>
      <c r="F14" s="212"/>
      <c r="G14" s="212"/>
    </row>
    <row r="15" spans="2:7" x14ac:dyDescent="0.45">
      <c r="B15" s="211"/>
      <c r="C15" s="212"/>
      <c r="D15" s="212"/>
      <c r="E15" s="212"/>
      <c r="F15" s="212"/>
      <c r="G15" s="212"/>
    </row>
    <row r="16" spans="2:7" x14ac:dyDescent="0.45">
      <c r="B16" s="211"/>
      <c r="C16" s="211"/>
      <c r="D16" s="211"/>
      <c r="E16" s="211"/>
      <c r="F16" s="211"/>
      <c r="G16" s="211"/>
    </row>
    <row r="17" spans="2:7" x14ac:dyDescent="0.45">
      <c r="B17" s="211"/>
      <c r="C17" s="211"/>
      <c r="D17" s="211"/>
      <c r="E17" s="211"/>
      <c r="F17" s="211"/>
      <c r="G17" s="211"/>
    </row>
    <row r="18" spans="2:7" x14ac:dyDescent="0.45">
      <c r="B18" s="211"/>
      <c r="C18" s="211"/>
      <c r="D18" s="211"/>
      <c r="E18" s="211"/>
      <c r="F18" s="211"/>
      <c r="G18" s="211"/>
    </row>
    <row r="19" spans="2:7" x14ac:dyDescent="0.45">
      <c r="B19" s="211"/>
      <c r="C19" s="211"/>
      <c r="D19" s="211"/>
      <c r="E19" s="211"/>
      <c r="F19" s="211"/>
      <c r="G19" s="211"/>
    </row>
    <row r="20" spans="2:7" x14ac:dyDescent="0.45">
      <c r="B20" s="211"/>
      <c r="C20" s="211"/>
      <c r="D20" s="211"/>
      <c r="E20" s="211"/>
      <c r="F20" s="211"/>
      <c r="G20" s="211"/>
    </row>
    <row r="21" spans="2:7" x14ac:dyDescent="0.45">
      <c r="B21" s="211"/>
      <c r="C21" s="211"/>
      <c r="D21" s="211"/>
      <c r="E21" s="211"/>
      <c r="F21" s="211"/>
      <c r="G21" s="211"/>
    </row>
    <row r="22" spans="2:7" x14ac:dyDescent="0.45">
      <c r="B22" s="211"/>
      <c r="C22" s="211"/>
      <c r="D22" s="211"/>
      <c r="E22" s="211"/>
      <c r="F22" s="211"/>
      <c r="G22" s="211"/>
    </row>
    <row r="23" spans="2:7" x14ac:dyDescent="0.45">
      <c r="B23" s="211"/>
      <c r="C23" s="211"/>
      <c r="D23" s="211"/>
      <c r="E23" s="211"/>
      <c r="F23" s="211"/>
      <c r="G23" s="211"/>
    </row>
    <row r="24" spans="2:7" x14ac:dyDescent="0.45">
      <c r="B24" s="211"/>
      <c r="C24" s="211"/>
      <c r="D24" s="211"/>
      <c r="E24" s="211"/>
      <c r="F24" s="211"/>
      <c r="G24" s="211"/>
    </row>
    <row r="25" spans="2:7" x14ac:dyDescent="0.45">
      <c r="B25" s="211"/>
      <c r="C25" s="211"/>
      <c r="D25" s="211"/>
      <c r="E25" s="211"/>
      <c r="F25" s="211"/>
      <c r="G25" s="211"/>
    </row>
    <row r="26" spans="2:7" x14ac:dyDescent="0.45">
      <c r="B26" s="211"/>
      <c r="C26" s="211"/>
      <c r="D26" s="211"/>
      <c r="E26" s="211"/>
      <c r="F26" s="211"/>
      <c r="G26" s="211"/>
    </row>
    <row r="27" spans="2:7" x14ac:dyDescent="0.45">
      <c r="B27" s="211"/>
      <c r="C27" s="211"/>
      <c r="D27" s="211"/>
      <c r="E27" s="211"/>
      <c r="F27" s="211"/>
      <c r="G27" s="211"/>
    </row>
    <row r="28" spans="2:7" x14ac:dyDescent="0.45">
      <c r="B28" s="211"/>
      <c r="C28" s="211"/>
      <c r="D28" s="211"/>
      <c r="E28" s="211"/>
      <c r="F28" s="211"/>
      <c r="G28" s="211"/>
    </row>
    <row r="29" spans="2:7" x14ac:dyDescent="0.45">
      <c r="B29" s="211"/>
      <c r="C29" s="211"/>
      <c r="D29" s="211"/>
      <c r="E29" s="211"/>
      <c r="F29" s="211"/>
      <c r="G29" s="211"/>
    </row>
    <row r="30" spans="2:7" x14ac:dyDescent="0.45">
      <c r="B30" s="211"/>
      <c r="C30" s="211"/>
      <c r="D30" s="211"/>
      <c r="E30" s="211"/>
      <c r="F30" s="211"/>
      <c r="G30" s="211"/>
    </row>
    <row r="31" spans="2:7" x14ac:dyDescent="0.45">
      <c r="B31" s="211"/>
      <c r="C31" s="211"/>
      <c r="D31" s="211"/>
      <c r="E31" s="211"/>
      <c r="F31" s="211"/>
      <c r="G31" s="211"/>
    </row>
    <row r="32" spans="2:7" x14ac:dyDescent="0.45">
      <c r="B32" s="211"/>
      <c r="C32" s="211"/>
      <c r="D32" s="211"/>
      <c r="E32" s="211"/>
      <c r="F32" s="211"/>
      <c r="G32" s="211"/>
    </row>
    <row r="33" spans="2:7" x14ac:dyDescent="0.45">
      <c r="B33" s="211"/>
      <c r="C33" s="211"/>
      <c r="D33" s="211"/>
      <c r="E33" s="211"/>
      <c r="F33" s="211"/>
      <c r="G33" s="211"/>
    </row>
    <row r="34" spans="2:7" x14ac:dyDescent="0.45">
      <c r="B34" s="211"/>
      <c r="C34" s="211"/>
      <c r="D34" s="211"/>
      <c r="E34" s="211"/>
      <c r="F34" s="211"/>
      <c r="G34" s="211"/>
    </row>
    <row r="35" spans="2:7" x14ac:dyDescent="0.45">
      <c r="B35" s="211"/>
      <c r="C35" s="211"/>
      <c r="D35" s="211"/>
      <c r="E35" s="211"/>
      <c r="F35" s="211"/>
      <c r="G35" s="211"/>
    </row>
    <row r="36" spans="2:7" x14ac:dyDescent="0.45">
      <c r="B36" s="211"/>
      <c r="C36" s="211"/>
      <c r="D36" s="211"/>
      <c r="E36" s="211"/>
      <c r="F36" s="211"/>
      <c r="G36" s="211"/>
    </row>
    <row r="37" spans="2:7" x14ac:dyDescent="0.45">
      <c r="B37" s="211"/>
      <c r="C37" s="211"/>
      <c r="D37" s="211"/>
      <c r="E37" s="211"/>
      <c r="F37" s="211"/>
      <c r="G37" s="211"/>
    </row>
    <row r="38" spans="2:7" x14ac:dyDescent="0.45">
      <c r="B38" s="211"/>
      <c r="C38" s="211"/>
      <c r="D38" s="211"/>
      <c r="E38" s="211"/>
      <c r="F38" s="211"/>
      <c r="G38" s="211"/>
    </row>
    <row r="39" spans="2:7" x14ac:dyDescent="0.45">
      <c r="B39" s="211"/>
      <c r="C39" s="211"/>
      <c r="D39" s="211"/>
      <c r="E39" s="211"/>
      <c r="F39" s="211"/>
      <c r="G39" s="211"/>
    </row>
    <row r="40" spans="2:7" x14ac:dyDescent="0.45">
      <c r="B40" s="211"/>
      <c r="C40" s="211"/>
      <c r="D40" s="211"/>
      <c r="E40" s="211"/>
      <c r="F40" s="211"/>
      <c r="G40" s="211"/>
    </row>
    <row r="41" spans="2:7" x14ac:dyDescent="0.45">
      <c r="B41" s="211"/>
      <c r="C41" s="211"/>
      <c r="D41" s="211"/>
      <c r="E41" s="211"/>
      <c r="F41" s="211"/>
      <c r="G41" s="211"/>
    </row>
    <row r="42" spans="2:7" x14ac:dyDescent="0.45">
      <c r="B42" s="211"/>
      <c r="C42" s="211"/>
      <c r="D42" s="211"/>
      <c r="E42" s="211"/>
      <c r="F42" s="211"/>
      <c r="G42" s="211"/>
    </row>
    <row r="43" spans="2:7" x14ac:dyDescent="0.45">
      <c r="B43" s="211"/>
      <c r="C43" s="211"/>
      <c r="D43" s="211"/>
      <c r="E43" s="211"/>
      <c r="F43" s="211"/>
      <c r="G43" s="211"/>
    </row>
    <row r="44" spans="2:7" x14ac:dyDescent="0.45">
      <c r="B44" s="211"/>
      <c r="C44" s="211"/>
      <c r="D44" s="211"/>
      <c r="E44" s="211"/>
      <c r="F44" s="211"/>
      <c r="G44" s="211"/>
    </row>
    <row r="45" spans="2:7" x14ac:dyDescent="0.45">
      <c r="B45" s="211"/>
      <c r="C45" s="211"/>
      <c r="D45" s="211"/>
      <c r="E45" s="211"/>
      <c r="F45" s="211"/>
      <c r="G45" s="211"/>
    </row>
    <row r="46" spans="2:7" x14ac:dyDescent="0.45">
      <c r="B46" s="211"/>
      <c r="C46" s="211"/>
      <c r="D46" s="211"/>
      <c r="E46" s="211"/>
      <c r="F46" s="211"/>
      <c r="G46" s="211"/>
    </row>
    <row r="47" spans="2:7" x14ac:dyDescent="0.45">
      <c r="B47" s="211"/>
      <c r="C47" s="211"/>
      <c r="D47" s="211"/>
      <c r="E47" s="211"/>
      <c r="F47" s="211"/>
      <c r="G47" s="211"/>
    </row>
    <row r="48" spans="2:7" x14ac:dyDescent="0.45">
      <c r="B48" s="211"/>
      <c r="C48" s="211"/>
      <c r="D48" s="211"/>
      <c r="E48" s="211"/>
      <c r="F48" s="211"/>
      <c r="G48" s="211"/>
    </row>
    <row r="49" spans="2:7" x14ac:dyDescent="0.45">
      <c r="B49" s="211"/>
      <c r="C49" s="211"/>
      <c r="D49" s="211"/>
      <c r="E49" s="211"/>
      <c r="F49" s="211"/>
      <c r="G49" s="211"/>
    </row>
    <row r="50" spans="2:7" x14ac:dyDescent="0.45">
      <c r="B50" s="211"/>
      <c r="C50" s="211"/>
      <c r="D50" s="211"/>
      <c r="E50" s="211"/>
      <c r="F50" s="211"/>
      <c r="G50" s="211"/>
    </row>
    <row r="51" spans="2:7" x14ac:dyDescent="0.45">
      <c r="B51" s="211"/>
      <c r="C51" s="211"/>
      <c r="D51" s="211"/>
      <c r="E51" s="211"/>
      <c r="F51" s="211"/>
      <c r="G51" s="211"/>
    </row>
    <row r="52" spans="2:7" x14ac:dyDescent="0.45">
      <c r="B52" s="211"/>
      <c r="C52" s="211"/>
      <c r="D52" s="211"/>
      <c r="E52" s="211"/>
      <c r="F52" s="211"/>
      <c r="G52" s="211"/>
    </row>
    <row r="53" spans="2:7" x14ac:dyDescent="0.45">
      <c r="B53" s="211"/>
      <c r="C53" s="211"/>
      <c r="D53" s="211"/>
      <c r="E53" s="211"/>
      <c r="F53" s="211"/>
      <c r="G53" s="211"/>
    </row>
    <row r="54" spans="2:7" x14ac:dyDescent="0.45">
      <c r="B54" s="211"/>
      <c r="C54" s="211"/>
      <c r="D54" s="211"/>
      <c r="E54" s="211"/>
      <c r="F54" s="211"/>
      <c r="G54" s="211"/>
    </row>
    <row r="55" spans="2:7" x14ac:dyDescent="0.45">
      <c r="B55" s="211"/>
      <c r="C55" s="211"/>
      <c r="D55" s="211"/>
      <c r="E55" s="211"/>
      <c r="F55" s="211"/>
      <c r="G55" s="211"/>
    </row>
    <row r="56" spans="2:7" x14ac:dyDescent="0.45">
      <c r="B56" s="211"/>
      <c r="C56" s="211"/>
      <c r="D56" s="211"/>
      <c r="E56" s="211"/>
      <c r="F56" s="211"/>
      <c r="G56" s="211"/>
    </row>
    <row r="57" spans="2:7" x14ac:dyDescent="0.45">
      <c r="B57" s="211"/>
      <c r="C57" s="211"/>
      <c r="D57" s="211"/>
      <c r="E57" s="211"/>
      <c r="F57" s="211"/>
      <c r="G57" s="211"/>
    </row>
    <row r="58" spans="2:7" x14ac:dyDescent="0.45">
      <c r="B58" s="211"/>
      <c r="C58" s="211"/>
      <c r="D58" s="211"/>
      <c r="E58" s="211"/>
      <c r="F58" s="211"/>
      <c r="G58" s="211"/>
    </row>
    <row r="59" spans="2:7" x14ac:dyDescent="0.45">
      <c r="B59" s="211"/>
      <c r="C59" s="211"/>
      <c r="D59" s="211"/>
      <c r="E59" s="211"/>
      <c r="F59" s="211"/>
      <c r="G59" s="211"/>
    </row>
    <row r="60" spans="2:7" x14ac:dyDescent="0.45">
      <c r="B60" s="211"/>
      <c r="C60" s="211"/>
      <c r="D60" s="211"/>
      <c r="E60" s="211"/>
      <c r="F60" s="211"/>
      <c r="G60" s="211"/>
    </row>
    <row r="61" spans="2:7" x14ac:dyDescent="0.45">
      <c r="B61" s="211"/>
      <c r="C61" s="211"/>
      <c r="D61" s="211"/>
      <c r="E61" s="211"/>
      <c r="F61" s="211"/>
      <c r="G61" s="211"/>
    </row>
    <row r="62" spans="2:7" x14ac:dyDescent="0.45">
      <c r="B62" s="211"/>
      <c r="C62" s="211"/>
      <c r="D62" s="211"/>
      <c r="E62" s="211"/>
      <c r="F62" s="211"/>
      <c r="G62" s="211"/>
    </row>
    <row r="63" spans="2:7" x14ac:dyDescent="0.45">
      <c r="B63" s="211"/>
      <c r="C63" s="211"/>
      <c r="D63" s="211"/>
      <c r="E63" s="211"/>
      <c r="F63" s="211"/>
      <c r="G63" s="211"/>
    </row>
    <row r="64" spans="2:7" x14ac:dyDescent="0.45">
      <c r="B64" s="211"/>
      <c r="C64" s="211"/>
      <c r="D64" s="211"/>
      <c r="E64" s="211"/>
      <c r="F64" s="211"/>
      <c r="G64" s="211"/>
    </row>
    <row r="65" spans="2:7" x14ac:dyDescent="0.45">
      <c r="B65" s="211"/>
      <c r="C65" s="211"/>
      <c r="D65" s="211"/>
      <c r="E65" s="211"/>
      <c r="F65" s="211"/>
      <c r="G65" s="211"/>
    </row>
    <row r="66" spans="2:7" x14ac:dyDescent="0.45">
      <c r="B66" s="211"/>
      <c r="C66" s="211"/>
      <c r="D66" s="211"/>
      <c r="E66" s="211"/>
      <c r="F66" s="211"/>
      <c r="G66" s="211"/>
    </row>
    <row r="67" spans="2:7" x14ac:dyDescent="0.45">
      <c r="B67" s="211"/>
      <c r="C67" s="211"/>
      <c r="D67" s="211"/>
      <c r="E67" s="211"/>
      <c r="F67" s="211"/>
      <c r="G67" s="211"/>
    </row>
    <row r="68" spans="2:7" x14ac:dyDescent="0.45">
      <c r="B68" s="211"/>
      <c r="C68" s="211"/>
      <c r="D68" s="211"/>
      <c r="E68" s="211"/>
      <c r="F68" s="211"/>
      <c r="G68" s="211"/>
    </row>
    <row r="69" spans="2:7" x14ac:dyDescent="0.45">
      <c r="B69" s="211"/>
      <c r="C69" s="211"/>
      <c r="D69" s="211"/>
      <c r="E69" s="211"/>
      <c r="F69" s="211"/>
      <c r="G69" s="211"/>
    </row>
    <row r="70" spans="2:7" x14ac:dyDescent="0.45">
      <c r="B70" s="211"/>
      <c r="C70" s="211"/>
      <c r="D70" s="211"/>
      <c r="E70" s="211"/>
      <c r="F70" s="211"/>
      <c r="G70" s="211"/>
    </row>
    <row r="71" spans="2:7" x14ac:dyDescent="0.45">
      <c r="B71" s="211"/>
      <c r="C71" s="211"/>
      <c r="D71" s="211"/>
      <c r="E71" s="211"/>
      <c r="F71" s="211"/>
      <c r="G71" s="211"/>
    </row>
    <row r="72" spans="2:7" x14ac:dyDescent="0.45">
      <c r="B72" s="211"/>
      <c r="C72" s="211"/>
      <c r="D72" s="211"/>
      <c r="E72" s="211"/>
      <c r="F72" s="211"/>
      <c r="G72" s="211"/>
    </row>
    <row r="73" spans="2:7" x14ac:dyDescent="0.45">
      <c r="B73" s="211"/>
      <c r="C73" s="211"/>
      <c r="D73" s="211"/>
      <c r="E73" s="211"/>
      <c r="F73" s="211"/>
      <c r="G73" s="211"/>
    </row>
    <row r="74" spans="2:7" x14ac:dyDescent="0.45">
      <c r="B74" s="211"/>
      <c r="C74" s="211"/>
      <c r="D74" s="211"/>
      <c r="E74" s="211"/>
      <c r="F74" s="211"/>
      <c r="G74" s="211"/>
    </row>
    <row r="75" spans="2:7" x14ac:dyDescent="0.45">
      <c r="B75" s="211"/>
      <c r="C75" s="211"/>
      <c r="D75" s="211"/>
      <c r="E75" s="211"/>
      <c r="F75" s="211"/>
      <c r="G75" s="211"/>
    </row>
    <row r="76" spans="2:7" x14ac:dyDescent="0.45">
      <c r="B76" s="211"/>
      <c r="C76" s="211"/>
      <c r="D76" s="211"/>
      <c r="E76" s="211"/>
      <c r="F76" s="211"/>
      <c r="G76" s="211"/>
    </row>
    <row r="77" spans="2:7" x14ac:dyDescent="0.45">
      <c r="B77" s="211"/>
      <c r="C77" s="211"/>
      <c r="D77" s="211"/>
      <c r="E77" s="211"/>
      <c r="F77" s="211"/>
      <c r="G77" s="211"/>
    </row>
    <row r="78" spans="2:7" x14ac:dyDescent="0.45">
      <c r="B78" s="211"/>
      <c r="C78" s="211"/>
      <c r="D78" s="211"/>
      <c r="E78" s="211"/>
      <c r="F78" s="211"/>
      <c r="G78" s="211"/>
    </row>
    <row r="79" spans="2:7" x14ac:dyDescent="0.45">
      <c r="B79" s="211"/>
      <c r="C79" s="211"/>
      <c r="D79" s="211"/>
      <c r="E79" s="211"/>
      <c r="F79" s="211"/>
      <c r="G79" s="211"/>
    </row>
    <row r="80" spans="2:7" x14ac:dyDescent="0.45">
      <c r="B80" s="211"/>
      <c r="C80" s="211"/>
      <c r="D80" s="211"/>
      <c r="E80" s="211"/>
      <c r="F80" s="211"/>
      <c r="G80" s="211"/>
    </row>
    <row r="81" spans="2:7" x14ac:dyDescent="0.45">
      <c r="B81" s="211"/>
      <c r="C81" s="211"/>
      <c r="D81" s="211"/>
      <c r="E81" s="211"/>
      <c r="F81" s="211"/>
      <c r="G81" s="211"/>
    </row>
    <row r="82" spans="2:7" x14ac:dyDescent="0.45">
      <c r="B82" s="211"/>
      <c r="C82" s="211"/>
      <c r="D82" s="211"/>
      <c r="E82" s="211"/>
      <c r="F82" s="211"/>
      <c r="G82" s="211"/>
    </row>
    <row r="83" spans="2:7" x14ac:dyDescent="0.45">
      <c r="B83" s="211"/>
      <c r="C83" s="211"/>
      <c r="D83" s="211"/>
      <c r="E83" s="211"/>
      <c r="F83" s="211"/>
      <c r="G83" s="211"/>
    </row>
    <row r="84" spans="2:7" x14ac:dyDescent="0.45">
      <c r="B84" s="211"/>
      <c r="C84" s="211"/>
      <c r="D84" s="211"/>
      <c r="E84" s="211"/>
      <c r="F84" s="211"/>
      <c r="G84" s="211"/>
    </row>
    <row r="85" spans="2:7" x14ac:dyDescent="0.45">
      <c r="B85" s="211"/>
      <c r="C85" s="211"/>
      <c r="D85" s="211"/>
      <c r="E85" s="211"/>
      <c r="F85" s="211"/>
      <c r="G85" s="211"/>
    </row>
    <row r="86" spans="2:7" x14ac:dyDescent="0.45">
      <c r="B86" s="211"/>
      <c r="C86" s="211"/>
      <c r="D86" s="211"/>
      <c r="E86" s="211"/>
      <c r="F86" s="211"/>
      <c r="G86" s="211"/>
    </row>
    <row r="87" spans="2:7" x14ac:dyDescent="0.45">
      <c r="B87" s="211"/>
      <c r="C87" s="211"/>
      <c r="D87" s="211"/>
      <c r="E87" s="211"/>
      <c r="F87" s="211"/>
      <c r="G87" s="211"/>
    </row>
    <row r="88" spans="2:7" x14ac:dyDescent="0.45">
      <c r="B88" s="211"/>
      <c r="C88" s="211"/>
      <c r="D88" s="211"/>
      <c r="E88" s="211"/>
      <c r="F88" s="211"/>
      <c r="G88" s="211"/>
    </row>
    <row r="89" spans="2:7" x14ac:dyDescent="0.45">
      <c r="B89" s="211"/>
      <c r="C89" s="211"/>
      <c r="D89" s="211"/>
      <c r="E89" s="211"/>
      <c r="F89" s="211"/>
      <c r="G89" s="211"/>
    </row>
    <row r="90" spans="2:7" x14ac:dyDescent="0.45">
      <c r="B90" s="211"/>
      <c r="C90" s="211"/>
      <c r="D90" s="211"/>
      <c r="E90" s="211"/>
      <c r="F90" s="211"/>
      <c r="G90" s="211"/>
    </row>
    <row r="91" spans="2:7" x14ac:dyDescent="0.45">
      <c r="B91" s="211"/>
      <c r="C91" s="211"/>
      <c r="D91" s="211"/>
      <c r="E91" s="211"/>
      <c r="F91" s="211"/>
      <c r="G91" s="211"/>
    </row>
    <row r="92" spans="2:7" x14ac:dyDescent="0.45">
      <c r="B92" s="211"/>
      <c r="C92" s="211"/>
      <c r="D92" s="211"/>
      <c r="E92" s="211"/>
      <c r="F92" s="211"/>
      <c r="G92" s="211"/>
    </row>
    <row r="93" spans="2:7" x14ac:dyDescent="0.45">
      <c r="B93" s="211"/>
      <c r="C93" s="211"/>
      <c r="D93" s="211"/>
      <c r="E93" s="211"/>
      <c r="F93" s="211"/>
      <c r="G93" s="211"/>
    </row>
    <row r="94" spans="2:7" x14ac:dyDescent="0.45">
      <c r="B94" s="211"/>
      <c r="C94" s="211"/>
      <c r="D94" s="211"/>
      <c r="E94" s="211"/>
      <c r="F94" s="211"/>
      <c r="G94" s="211"/>
    </row>
    <row r="95" spans="2:7" x14ac:dyDescent="0.45">
      <c r="B95" s="211"/>
      <c r="C95" s="211"/>
      <c r="D95" s="211"/>
      <c r="E95" s="211"/>
      <c r="F95" s="211"/>
      <c r="G95" s="211"/>
    </row>
    <row r="96" spans="2:7" x14ac:dyDescent="0.45">
      <c r="B96" s="211"/>
      <c r="C96" s="211"/>
      <c r="D96" s="211"/>
      <c r="E96" s="211"/>
      <c r="F96" s="211"/>
      <c r="G96" s="211"/>
    </row>
    <row r="97" spans="2:7" x14ac:dyDescent="0.45">
      <c r="B97" s="211"/>
      <c r="C97" s="211"/>
      <c r="D97" s="211"/>
      <c r="E97" s="211"/>
      <c r="F97" s="211"/>
      <c r="G97" s="211"/>
    </row>
    <row r="98" spans="2:7" x14ac:dyDescent="0.45">
      <c r="B98" s="211"/>
      <c r="C98" s="211"/>
      <c r="D98" s="211"/>
      <c r="E98" s="211"/>
      <c r="F98" s="211"/>
      <c r="G98" s="211"/>
    </row>
    <row r="99" spans="2:7" x14ac:dyDescent="0.45">
      <c r="B99" s="211"/>
      <c r="C99" s="211"/>
      <c r="D99" s="211"/>
      <c r="E99" s="211"/>
      <c r="F99" s="211"/>
      <c r="G99" s="211"/>
    </row>
    <row r="100" spans="2:7" x14ac:dyDescent="0.45">
      <c r="B100" s="211"/>
      <c r="C100" s="211"/>
      <c r="D100" s="211"/>
      <c r="E100" s="211"/>
      <c r="F100" s="211"/>
      <c r="G100" s="211"/>
    </row>
    <row r="101" spans="2:7" x14ac:dyDescent="0.45">
      <c r="B101" s="211"/>
      <c r="C101" s="211"/>
      <c r="D101" s="211"/>
      <c r="E101" s="211"/>
      <c r="F101" s="211"/>
      <c r="G101" s="211"/>
    </row>
    <row r="102" spans="2:7" x14ac:dyDescent="0.45">
      <c r="B102" s="211"/>
      <c r="C102" s="211"/>
      <c r="D102" s="211"/>
      <c r="E102" s="211"/>
      <c r="F102" s="211"/>
      <c r="G102" s="211"/>
    </row>
    <row r="103" spans="2:7" x14ac:dyDescent="0.45">
      <c r="B103" s="211"/>
      <c r="C103" s="211"/>
      <c r="D103" s="211"/>
      <c r="E103" s="211"/>
      <c r="F103" s="211"/>
      <c r="G103" s="211"/>
    </row>
    <row r="104" spans="2:7" x14ac:dyDescent="0.45">
      <c r="B104" s="211"/>
      <c r="C104" s="211"/>
      <c r="D104" s="211"/>
      <c r="E104" s="211"/>
      <c r="F104" s="211"/>
      <c r="G104" s="211"/>
    </row>
    <row r="105" spans="2:7" x14ac:dyDescent="0.45">
      <c r="B105" s="211"/>
      <c r="C105" s="211"/>
      <c r="D105" s="211"/>
      <c r="E105" s="211"/>
      <c r="F105" s="211"/>
      <c r="G105" s="211"/>
    </row>
    <row r="106" spans="2:7" x14ac:dyDescent="0.45">
      <c r="B106" s="211"/>
      <c r="C106" s="211"/>
      <c r="D106" s="211"/>
      <c r="E106" s="211"/>
      <c r="F106" s="211"/>
      <c r="G106" s="211"/>
    </row>
    <row r="107" spans="2:7" x14ac:dyDescent="0.45">
      <c r="B107" s="211"/>
      <c r="C107" s="211"/>
      <c r="D107" s="211"/>
      <c r="E107" s="211"/>
      <c r="F107" s="211"/>
      <c r="G107" s="211"/>
    </row>
    <row r="108" spans="2:7" x14ac:dyDescent="0.45">
      <c r="B108" s="211"/>
      <c r="C108" s="211"/>
      <c r="D108" s="211"/>
      <c r="E108" s="211"/>
      <c r="F108" s="211"/>
      <c r="G108" s="211"/>
    </row>
    <row r="109" spans="2:7" x14ac:dyDescent="0.45">
      <c r="B109" s="211"/>
      <c r="C109" s="211"/>
      <c r="D109" s="211"/>
      <c r="E109" s="211"/>
      <c r="F109" s="211"/>
      <c r="G109" s="211"/>
    </row>
    <row r="110" spans="2:7" x14ac:dyDescent="0.45">
      <c r="B110" s="211"/>
      <c r="C110" s="211"/>
      <c r="D110" s="211"/>
      <c r="E110" s="211"/>
      <c r="F110" s="211"/>
      <c r="G110" s="211"/>
    </row>
    <row r="111" spans="2:7" x14ac:dyDescent="0.45">
      <c r="B111" s="211"/>
      <c r="C111" s="211"/>
      <c r="D111" s="211"/>
      <c r="E111" s="211"/>
      <c r="F111" s="211"/>
      <c r="G111" s="211"/>
    </row>
    <row r="112" spans="2:7" x14ac:dyDescent="0.45">
      <c r="B112" s="211"/>
      <c r="C112" s="211"/>
      <c r="D112" s="211"/>
      <c r="E112" s="211"/>
      <c r="F112" s="211"/>
      <c r="G112" s="211"/>
    </row>
    <row r="113" spans="2:7" x14ac:dyDescent="0.45">
      <c r="B113" s="211"/>
      <c r="C113" s="211"/>
      <c r="D113" s="211"/>
      <c r="E113" s="211"/>
      <c r="F113" s="211"/>
      <c r="G113" s="211"/>
    </row>
    <row r="114" spans="2:7" x14ac:dyDescent="0.45">
      <c r="B114" s="211"/>
      <c r="C114" s="211"/>
      <c r="D114" s="211"/>
      <c r="E114" s="211"/>
      <c r="F114" s="211"/>
      <c r="G114" s="211"/>
    </row>
    <row r="115" spans="2:7" x14ac:dyDescent="0.45">
      <c r="B115" s="211"/>
      <c r="C115" s="211"/>
      <c r="D115" s="211"/>
      <c r="E115" s="211"/>
      <c r="F115" s="211"/>
      <c r="G115" s="211"/>
    </row>
    <row r="116" spans="2:7" x14ac:dyDescent="0.45">
      <c r="B116" s="211"/>
      <c r="C116" s="211"/>
      <c r="D116" s="211"/>
      <c r="E116" s="211"/>
      <c r="F116" s="211"/>
      <c r="G116" s="211"/>
    </row>
    <row r="117" spans="2:7" x14ac:dyDescent="0.45">
      <c r="B117" s="211"/>
      <c r="C117" s="211"/>
      <c r="D117" s="211"/>
      <c r="E117" s="211"/>
      <c r="F117" s="211"/>
      <c r="G117" s="211"/>
    </row>
    <row r="118" spans="2:7" x14ac:dyDescent="0.45">
      <c r="B118" s="211"/>
      <c r="C118" s="211"/>
      <c r="D118" s="211"/>
      <c r="E118" s="211"/>
      <c r="F118" s="211"/>
      <c r="G118" s="211"/>
    </row>
    <row r="119" spans="2:7" x14ac:dyDescent="0.45">
      <c r="B119" s="211"/>
      <c r="C119" s="211"/>
      <c r="D119" s="211"/>
      <c r="E119" s="211"/>
      <c r="F119" s="211"/>
      <c r="G119" s="211"/>
    </row>
    <row r="120" spans="2:7" x14ac:dyDescent="0.45">
      <c r="B120" s="211"/>
      <c r="C120" s="211"/>
      <c r="D120" s="211"/>
      <c r="E120" s="211"/>
      <c r="F120" s="211"/>
      <c r="G120" s="211"/>
    </row>
    <row r="121" spans="2:7" x14ac:dyDescent="0.45">
      <c r="B121" s="211"/>
      <c r="C121" s="211"/>
      <c r="D121" s="211"/>
      <c r="E121" s="211"/>
      <c r="F121" s="211"/>
      <c r="G121" s="211"/>
    </row>
    <row r="122" spans="2:7" x14ac:dyDescent="0.45">
      <c r="B122" s="211"/>
      <c r="C122" s="211"/>
      <c r="D122" s="211"/>
      <c r="E122" s="211"/>
      <c r="F122" s="211"/>
      <c r="G122" s="211"/>
    </row>
    <row r="123" spans="2:7" x14ac:dyDescent="0.45">
      <c r="B123" s="211"/>
      <c r="C123" s="211"/>
      <c r="D123" s="211"/>
      <c r="E123" s="211"/>
      <c r="F123" s="211"/>
      <c r="G123" s="211"/>
    </row>
    <row r="124" spans="2:7" x14ac:dyDescent="0.45">
      <c r="B124" s="211"/>
      <c r="C124" s="211"/>
      <c r="D124" s="211"/>
      <c r="E124" s="211"/>
      <c r="F124" s="211"/>
      <c r="G124" s="211"/>
    </row>
    <row r="125" spans="2:7" x14ac:dyDescent="0.45">
      <c r="B125" s="211"/>
      <c r="C125" s="211"/>
      <c r="D125" s="211"/>
      <c r="E125" s="211"/>
      <c r="F125" s="211"/>
      <c r="G125" s="211"/>
    </row>
    <row r="126" spans="2:7" x14ac:dyDescent="0.45">
      <c r="B126" s="211"/>
      <c r="C126" s="211"/>
      <c r="D126" s="211"/>
      <c r="E126" s="211"/>
      <c r="F126" s="211"/>
      <c r="G126" s="211"/>
    </row>
    <row r="127" spans="2:7" x14ac:dyDescent="0.45">
      <c r="B127" s="211"/>
      <c r="C127" s="211"/>
      <c r="D127" s="211"/>
      <c r="E127" s="211"/>
      <c r="F127" s="211"/>
      <c r="G127" s="211"/>
    </row>
    <row r="128" spans="2:7" x14ac:dyDescent="0.45">
      <c r="B128" s="211"/>
      <c r="C128" s="211"/>
      <c r="D128" s="211"/>
      <c r="E128" s="211"/>
      <c r="F128" s="211"/>
      <c r="G128" s="211"/>
    </row>
    <row r="129" spans="2:7" x14ac:dyDescent="0.45">
      <c r="B129" s="211"/>
      <c r="C129" s="211"/>
      <c r="D129" s="211"/>
      <c r="E129" s="211"/>
      <c r="F129" s="211"/>
      <c r="G129" s="211"/>
    </row>
    <row r="130" spans="2:7" x14ac:dyDescent="0.45">
      <c r="B130" s="211"/>
      <c r="C130" s="211"/>
      <c r="D130" s="211"/>
      <c r="E130" s="211"/>
      <c r="F130" s="211"/>
      <c r="G130" s="211"/>
    </row>
    <row r="131" spans="2:7" x14ac:dyDescent="0.45">
      <c r="B131" s="211"/>
      <c r="C131" s="211"/>
      <c r="D131" s="211"/>
      <c r="E131" s="211"/>
      <c r="F131" s="211"/>
      <c r="G131" s="211"/>
    </row>
    <row r="132" spans="2:7" x14ac:dyDescent="0.45">
      <c r="B132" s="211"/>
      <c r="C132" s="211"/>
      <c r="D132" s="211"/>
      <c r="E132" s="211"/>
      <c r="F132" s="211"/>
      <c r="G132" s="211"/>
    </row>
    <row r="133" spans="2:7" x14ac:dyDescent="0.45">
      <c r="B133" s="211"/>
      <c r="C133" s="211"/>
      <c r="D133" s="211"/>
      <c r="E133" s="211"/>
      <c r="F133" s="211"/>
      <c r="G133" s="211"/>
    </row>
    <row r="134" spans="2:7" x14ac:dyDescent="0.45">
      <c r="B134" s="211"/>
      <c r="C134" s="211"/>
      <c r="D134" s="211"/>
      <c r="E134" s="211"/>
      <c r="F134" s="211"/>
      <c r="G134" s="211"/>
    </row>
    <row r="135" spans="2:7" x14ac:dyDescent="0.45">
      <c r="B135" s="211"/>
      <c r="C135" s="211"/>
      <c r="D135" s="211"/>
      <c r="E135" s="211"/>
      <c r="F135" s="211"/>
      <c r="G135" s="211"/>
    </row>
    <row r="136" spans="2:7" x14ac:dyDescent="0.45">
      <c r="B136" s="211"/>
      <c r="C136" s="211"/>
      <c r="D136" s="211"/>
      <c r="E136" s="211"/>
      <c r="F136" s="211"/>
      <c r="G136" s="211"/>
    </row>
    <row r="137" spans="2:7" x14ac:dyDescent="0.45">
      <c r="B137" s="211"/>
      <c r="C137" s="211"/>
      <c r="D137" s="211"/>
      <c r="E137" s="211"/>
      <c r="F137" s="211"/>
      <c r="G137" s="211"/>
    </row>
    <row r="138" spans="2:7" x14ac:dyDescent="0.45">
      <c r="B138" s="211"/>
      <c r="C138" s="211"/>
      <c r="D138" s="211"/>
      <c r="E138" s="211"/>
      <c r="F138" s="211"/>
      <c r="G138" s="211"/>
    </row>
    <row r="139" spans="2:7" x14ac:dyDescent="0.45">
      <c r="B139" s="211"/>
      <c r="C139" s="211"/>
      <c r="D139" s="211"/>
      <c r="E139" s="211"/>
      <c r="F139" s="211"/>
      <c r="G139" s="211"/>
    </row>
    <row r="140" spans="2:7" x14ac:dyDescent="0.45">
      <c r="B140" s="211"/>
      <c r="C140" s="211"/>
      <c r="D140" s="211"/>
      <c r="E140" s="211"/>
      <c r="F140" s="211"/>
      <c r="G140" s="211"/>
    </row>
    <row r="141" spans="2:7" x14ac:dyDescent="0.45">
      <c r="B141" s="211"/>
      <c r="C141" s="211"/>
      <c r="D141" s="211"/>
      <c r="E141" s="211"/>
      <c r="F141" s="211"/>
      <c r="G141" s="211"/>
    </row>
    <row r="142" spans="2:7" x14ac:dyDescent="0.45">
      <c r="B142" s="211"/>
      <c r="C142" s="211"/>
      <c r="D142" s="211"/>
      <c r="E142" s="211"/>
      <c r="F142" s="211"/>
      <c r="G142" s="211"/>
    </row>
    <row r="143" spans="2:7" x14ac:dyDescent="0.45">
      <c r="B143" s="211"/>
      <c r="C143" s="211"/>
      <c r="D143" s="211"/>
      <c r="E143" s="211"/>
      <c r="F143" s="211"/>
      <c r="G143" s="211"/>
    </row>
    <row r="144" spans="2:7" x14ac:dyDescent="0.45">
      <c r="B144" s="211"/>
      <c r="C144" s="211"/>
      <c r="D144" s="211"/>
      <c r="E144" s="211"/>
      <c r="F144" s="211"/>
      <c r="G144" s="211"/>
    </row>
    <row r="145" spans="2:7" x14ac:dyDescent="0.45">
      <c r="B145" s="211"/>
      <c r="C145" s="211"/>
      <c r="D145" s="211"/>
      <c r="E145" s="211"/>
      <c r="F145" s="211"/>
      <c r="G145" s="211"/>
    </row>
    <row r="146" spans="2:7" x14ac:dyDescent="0.45">
      <c r="B146" s="211"/>
      <c r="C146" s="211"/>
      <c r="D146" s="211"/>
      <c r="E146" s="211"/>
      <c r="F146" s="211"/>
      <c r="G146" s="211"/>
    </row>
    <row r="147" spans="2:7" x14ac:dyDescent="0.45">
      <c r="B147" s="211"/>
      <c r="C147" s="211"/>
      <c r="D147" s="211"/>
      <c r="E147" s="211"/>
      <c r="F147" s="211"/>
      <c r="G147" s="211"/>
    </row>
    <row r="148" spans="2:7" x14ac:dyDescent="0.45">
      <c r="B148" s="211"/>
      <c r="C148" s="211"/>
      <c r="D148" s="211"/>
      <c r="E148" s="211"/>
      <c r="F148" s="211"/>
      <c r="G148" s="211"/>
    </row>
    <row r="149" spans="2:7" x14ac:dyDescent="0.45">
      <c r="B149" s="211"/>
      <c r="C149" s="211"/>
      <c r="D149" s="211"/>
      <c r="E149" s="211"/>
      <c r="F149" s="211"/>
      <c r="G149" s="211"/>
    </row>
    <row r="150" spans="2:7" x14ac:dyDescent="0.45">
      <c r="B150" s="211"/>
      <c r="C150" s="211"/>
      <c r="D150" s="211"/>
      <c r="E150" s="211"/>
      <c r="F150" s="211"/>
      <c r="G150" s="211"/>
    </row>
    <row r="151" spans="2:7" x14ac:dyDescent="0.45">
      <c r="B151" s="211"/>
      <c r="C151" s="211"/>
      <c r="D151" s="211"/>
      <c r="E151" s="211"/>
      <c r="F151" s="211"/>
      <c r="G151" s="211"/>
    </row>
    <row r="152" spans="2:7" x14ac:dyDescent="0.45">
      <c r="B152" s="211"/>
      <c r="C152" s="211"/>
      <c r="D152" s="211"/>
      <c r="E152" s="211"/>
      <c r="F152" s="211"/>
      <c r="G152" s="211"/>
    </row>
    <row r="153" spans="2:7" x14ac:dyDescent="0.45">
      <c r="B153" s="211"/>
      <c r="C153" s="211"/>
      <c r="D153" s="211"/>
      <c r="E153" s="211"/>
      <c r="F153" s="211"/>
      <c r="G153" s="211"/>
    </row>
    <row r="154" spans="2:7" x14ac:dyDescent="0.45">
      <c r="B154" s="211"/>
      <c r="C154" s="211"/>
      <c r="D154" s="211"/>
      <c r="E154" s="211"/>
      <c r="F154" s="211"/>
      <c r="G154" s="211"/>
    </row>
    <row r="155" spans="2:7" x14ac:dyDescent="0.45">
      <c r="B155" s="211"/>
      <c r="C155" s="211"/>
      <c r="D155" s="211"/>
      <c r="E155" s="211"/>
      <c r="F155" s="211"/>
      <c r="G155" s="211"/>
    </row>
    <row r="156" spans="2:7" x14ac:dyDescent="0.45">
      <c r="B156" s="211"/>
      <c r="C156" s="211"/>
      <c r="D156" s="211"/>
      <c r="E156" s="211"/>
      <c r="F156" s="211"/>
      <c r="G156" s="211"/>
    </row>
    <row r="157" spans="2:7" x14ac:dyDescent="0.45">
      <c r="B157" s="211"/>
      <c r="C157" s="211"/>
      <c r="D157" s="211"/>
      <c r="E157" s="211"/>
      <c r="F157" s="211"/>
      <c r="G157" s="211"/>
    </row>
    <row r="158" spans="2:7" x14ac:dyDescent="0.45">
      <c r="B158" s="211"/>
      <c r="C158" s="211"/>
      <c r="D158" s="211"/>
      <c r="E158" s="211"/>
      <c r="F158" s="211"/>
      <c r="G158" s="211"/>
    </row>
    <row r="159" spans="2:7" x14ac:dyDescent="0.45">
      <c r="B159" s="211"/>
      <c r="C159" s="211"/>
      <c r="D159" s="211"/>
      <c r="E159" s="211"/>
      <c r="F159" s="211"/>
      <c r="G159" s="211"/>
    </row>
    <row r="160" spans="2:7" x14ac:dyDescent="0.45">
      <c r="B160" s="211"/>
      <c r="C160" s="211"/>
      <c r="D160" s="211"/>
      <c r="E160" s="211"/>
      <c r="F160" s="211"/>
      <c r="G160" s="211"/>
    </row>
    <row r="161" spans="2:7" x14ac:dyDescent="0.45">
      <c r="B161" s="211"/>
      <c r="C161" s="211"/>
      <c r="D161" s="211"/>
      <c r="E161" s="211"/>
      <c r="F161" s="211"/>
      <c r="G161" s="211"/>
    </row>
    <row r="162" spans="2:7" x14ac:dyDescent="0.45">
      <c r="B162" s="211"/>
      <c r="C162" s="211"/>
      <c r="D162" s="211"/>
      <c r="E162" s="211"/>
      <c r="F162" s="211"/>
      <c r="G162" s="211"/>
    </row>
    <row r="163" spans="2:7" x14ac:dyDescent="0.45">
      <c r="B163" s="211"/>
      <c r="C163" s="211"/>
      <c r="D163" s="211"/>
      <c r="E163" s="211"/>
      <c r="F163" s="211"/>
      <c r="G163" s="211"/>
    </row>
    <row r="164" spans="2:7" x14ac:dyDescent="0.45">
      <c r="B164" s="211"/>
      <c r="C164" s="211"/>
      <c r="D164" s="211"/>
      <c r="E164" s="211"/>
      <c r="F164" s="211"/>
      <c r="G164" s="211"/>
    </row>
    <row r="165" spans="2:7" x14ac:dyDescent="0.45">
      <c r="B165" s="211"/>
      <c r="C165" s="211"/>
      <c r="D165" s="211"/>
      <c r="E165" s="211"/>
      <c r="F165" s="211"/>
      <c r="G165" s="211"/>
    </row>
    <row r="166" spans="2:7" x14ac:dyDescent="0.45">
      <c r="B166" s="211"/>
      <c r="C166" s="211"/>
      <c r="D166" s="211"/>
      <c r="E166" s="211"/>
      <c r="F166" s="211"/>
      <c r="G166" s="211"/>
    </row>
    <row r="167" spans="2:7" x14ac:dyDescent="0.45">
      <c r="B167" s="211"/>
      <c r="C167" s="211"/>
      <c r="D167" s="211"/>
      <c r="E167" s="211"/>
      <c r="F167" s="211"/>
      <c r="G167" s="211"/>
    </row>
    <row r="168" spans="2:7" x14ac:dyDescent="0.45">
      <c r="B168" s="211"/>
      <c r="C168" s="211"/>
      <c r="D168" s="211"/>
      <c r="E168" s="211"/>
      <c r="F168" s="211"/>
      <c r="G168" s="211"/>
    </row>
    <row r="169" spans="2:7" x14ac:dyDescent="0.45">
      <c r="B169" s="211"/>
      <c r="C169" s="211"/>
      <c r="D169" s="211"/>
      <c r="E169" s="211"/>
      <c r="F169" s="211"/>
      <c r="G169" s="211"/>
    </row>
    <row r="170" spans="2:7" x14ac:dyDescent="0.45">
      <c r="B170" s="211"/>
      <c r="C170" s="211"/>
      <c r="D170" s="211"/>
      <c r="E170" s="211"/>
      <c r="F170" s="211"/>
      <c r="G170" s="211"/>
    </row>
    <row r="171" spans="2:7" x14ac:dyDescent="0.45">
      <c r="B171" s="211"/>
      <c r="C171" s="211"/>
      <c r="D171" s="211"/>
      <c r="E171" s="211"/>
      <c r="F171" s="211"/>
      <c r="G171" s="211"/>
    </row>
    <row r="172" spans="2:7" x14ac:dyDescent="0.45">
      <c r="B172" s="211"/>
      <c r="C172" s="211"/>
      <c r="D172" s="211"/>
      <c r="E172" s="211"/>
      <c r="F172" s="211"/>
      <c r="G172" s="211"/>
    </row>
    <row r="173" spans="2:7" x14ac:dyDescent="0.45">
      <c r="B173" s="211"/>
      <c r="C173" s="211"/>
      <c r="D173" s="211"/>
      <c r="E173" s="211"/>
      <c r="F173" s="211"/>
      <c r="G173" s="211"/>
    </row>
    <row r="174" spans="2:7" x14ac:dyDescent="0.45">
      <c r="B174" s="211"/>
      <c r="C174" s="211"/>
      <c r="D174" s="211"/>
      <c r="E174" s="211"/>
      <c r="F174" s="211"/>
      <c r="G174" s="211"/>
    </row>
    <row r="175" spans="2:7" x14ac:dyDescent="0.45">
      <c r="B175" s="211"/>
      <c r="C175" s="211"/>
      <c r="D175" s="211"/>
      <c r="E175" s="211"/>
      <c r="F175" s="211"/>
      <c r="G175" s="211"/>
    </row>
    <row r="176" spans="2:7" x14ac:dyDescent="0.45">
      <c r="B176" s="211"/>
      <c r="C176" s="211"/>
      <c r="D176" s="211"/>
      <c r="E176" s="211"/>
      <c r="F176" s="211"/>
      <c r="G176" s="211"/>
    </row>
    <row r="177" spans="2:7" x14ac:dyDescent="0.45">
      <c r="B177" s="211"/>
      <c r="C177" s="211"/>
      <c r="D177" s="211"/>
      <c r="E177" s="211"/>
      <c r="F177" s="211"/>
      <c r="G177" s="211"/>
    </row>
    <row r="178" spans="2:7" x14ac:dyDescent="0.45">
      <c r="B178" s="211"/>
      <c r="C178" s="211"/>
      <c r="D178" s="211"/>
      <c r="E178" s="211"/>
      <c r="F178" s="211"/>
      <c r="G178" s="211"/>
    </row>
    <row r="179" spans="2:7" x14ac:dyDescent="0.45">
      <c r="B179" s="211"/>
      <c r="C179" s="211"/>
      <c r="D179" s="211"/>
      <c r="E179" s="211"/>
      <c r="F179" s="211"/>
      <c r="G179" s="211"/>
    </row>
    <row r="180" spans="2:7" x14ac:dyDescent="0.45">
      <c r="B180" s="211"/>
      <c r="C180" s="211"/>
      <c r="D180" s="211"/>
      <c r="E180" s="211"/>
      <c r="F180" s="211"/>
      <c r="G180" s="211"/>
    </row>
    <row r="181" spans="2:7" x14ac:dyDescent="0.45">
      <c r="B181" s="211"/>
      <c r="C181" s="211"/>
      <c r="D181" s="211"/>
      <c r="E181" s="211"/>
      <c r="F181" s="211"/>
      <c r="G181" s="211"/>
    </row>
    <row r="182" spans="2:7" x14ac:dyDescent="0.45">
      <c r="B182" s="211"/>
      <c r="C182" s="211"/>
      <c r="D182" s="211"/>
      <c r="E182" s="211"/>
      <c r="F182" s="211"/>
      <c r="G182" s="211"/>
    </row>
    <row r="183" spans="2:7" x14ac:dyDescent="0.45">
      <c r="B183" s="211"/>
      <c r="C183" s="211"/>
      <c r="D183" s="211"/>
      <c r="E183" s="211"/>
      <c r="F183" s="211"/>
      <c r="G183" s="211"/>
    </row>
    <row r="184" spans="2:7" x14ac:dyDescent="0.45">
      <c r="B184" s="211"/>
      <c r="C184" s="211"/>
      <c r="D184" s="211"/>
      <c r="E184" s="211"/>
      <c r="F184" s="211"/>
      <c r="G184" s="211"/>
    </row>
    <row r="185" spans="2:7" x14ac:dyDescent="0.45">
      <c r="B185" s="211"/>
      <c r="C185" s="211"/>
      <c r="D185" s="211"/>
      <c r="E185" s="211"/>
      <c r="F185" s="211"/>
      <c r="G185" s="211"/>
    </row>
    <row r="186" spans="2:7" x14ac:dyDescent="0.45">
      <c r="B186" s="211"/>
      <c r="C186" s="211"/>
      <c r="D186" s="211"/>
      <c r="E186" s="211"/>
      <c r="F186" s="211"/>
      <c r="G186" s="211"/>
    </row>
    <row r="187" spans="2:7" x14ac:dyDescent="0.45">
      <c r="B187" s="211"/>
      <c r="C187" s="211"/>
      <c r="D187" s="211"/>
      <c r="E187" s="211"/>
      <c r="F187" s="211"/>
      <c r="G187" s="211"/>
    </row>
    <row r="188" spans="2:7" x14ac:dyDescent="0.45">
      <c r="B188" s="211"/>
      <c r="C188" s="211"/>
      <c r="D188" s="211"/>
      <c r="E188" s="211"/>
      <c r="F188" s="211"/>
      <c r="G188" s="211"/>
    </row>
    <row r="189" spans="2:7" x14ac:dyDescent="0.45">
      <c r="B189" s="211"/>
      <c r="C189" s="211"/>
      <c r="D189" s="211"/>
      <c r="E189" s="211"/>
      <c r="F189" s="211"/>
      <c r="G189" s="211"/>
    </row>
    <row r="190" spans="2:7" x14ac:dyDescent="0.45">
      <c r="B190" s="211"/>
      <c r="C190" s="211"/>
      <c r="D190" s="211"/>
      <c r="E190" s="211"/>
      <c r="F190" s="211"/>
      <c r="G190" s="211"/>
    </row>
    <row r="191" spans="2:7" x14ac:dyDescent="0.45">
      <c r="B191" s="211"/>
      <c r="C191" s="211"/>
      <c r="D191" s="211"/>
      <c r="E191" s="211"/>
      <c r="F191" s="211"/>
      <c r="G191" s="211"/>
    </row>
    <row r="192" spans="2:7" x14ac:dyDescent="0.45">
      <c r="B192" s="211"/>
      <c r="C192" s="211"/>
      <c r="D192" s="211"/>
      <c r="E192" s="211"/>
      <c r="F192" s="211"/>
      <c r="G192" s="211"/>
    </row>
    <row r="193" spans="2:7" x14ac:dyDescent="0.45">
      <c r="B193" s="211"/>
      <c r="C193" s="211"/>
      <c r="D193" s="211"/>
      <c r="E193" s="211"/>
      <c r="F193" s="211"/>
      <c r="G193" s="211"/>
    </row>
    <row r="194" spans="2:7" x14ac:dyDescent="0.45">
      <c r="B194" s="211"/>
      <c r="C194" s="211"/>
      <c r="D194" s="211"/>
      <c r="E194" s="211"/>
      <c r="F194" s="211"/>
      <c r="G194" s="211"/>
    </row>
    <row r="195" spans="2:7" x14ac:dyDescent="0.45">
      <c r="B195" s="211"/>
      <c r="C195" s="211"/>
      <c r="D195" s="211"/>
      <c r="E195" s="211"/>
      <c r="F195" s="211"/>
      <c r="G195" s="211"/>
    </row>
    <row r="196" spans="2:7" x14ac:dyDescent="0.45">
      <c r="B196" s="211"/>
      <c r="C196" s="211"/>
      <c r="D196" s="211"/>
      <c r="E196" s="211"/>
      <c r="F196" s="211"/>
      <c r="G196" s="211"/>
    </row>
    <row r="197" spans="2:7" x14ac:dyDescent="0.45">
      <c r="B197" s="211"/>
      <c r="C197" s="211"/>
      <c r="D197" s="211"/>
      <c r="E197" s="211"/>
      <c r="F197" s="211"/>
      <c r="G197" s="211"/>
    </row>
    <row r="198" spans="2:7" x14ac:dyDescent="0.45">
      <c r="B198" s="211"/>
      <c r="C198" s="211"/>
      <c r="D198" s="211"/>
      <c r="E198" s="211"/>
      <c r="F198" s="211"/>
      <c r="G198" s="211"/>
    </row>
    <row r="199" spans="2:7" x14ac:dyDescent="0.45">
      <c r="B199" s="211"/>
      <c r="C199" s="211"/>
      <c r="D199" s="211"/>
      <c r="E199" s="211"/>
      <c r="F199" s="211"/>
      <c r="G199" s="211"/>
    </row>
    <row r="200" spans="2:7" x14ac:dyDescent="0.45">
      <c r="B200" s="211"/>
      <c r="C200" s="211"/>
      <c r="D200" s="211"/>
      <c r="E200" s="211"/>
      <c r="F200" s="211"/>
      <c r="G200" s="211"/>
    </row>
    <row r="201" spans="2:7" x14ac:dyDescent="0.45">
      <c r="B201" s="211"/>
      <c r="C201" s="211"/>
      <c r="D201" s="211"/>
      <c r="E201" s="211"/>
      <c r="F201" s="211"/>
      <c r="G201" s="211"/>
    </row>
    <row r="202" spans="2:7" x14ac:dyDescent="0.45">
      <c r="B202" s="211"/>
      <c r="C202" s="211"/>
      <c r="D202" s="211"/>
      <c r="E202" s="211"/>
      <c r="F202" s="211"/>
      <c r="G202" s="211"/>
    </row>
    <row r="203" spans="2:7" x14ac:dyDescent="0.45">
      <c r="B203" s="211"/>
      <c r="C203" s="211"/>
      <c r="D203" s="211"/>
      <c r="E203" s="211"/>
      <c r="F203" s="211"/>
      <c r="G203" s="211"/>
    </row>
    <row r="204" spans="2:7" x14ac:dyDescent="0.45">
      <c r="B204" s="211"/>
      <c r="C204" s="211"/>
      <c r="D204" s="211"/>
      <c r="E204" s="211"/>
      <c r="F204" s="211"/>
      <c r="G204" s="211"/>
    </row>
    <row r="205" spans="2:7" x14ac:dyDescent="0.45">
      <c r="B205" s="211"/>
      <c r="C205" s="211"/>
      <c r="D205" s="211"/>
      <c r="E205" s="211"/>
      <c r="F205" s="211"/>
      <c r="G205" s="211"/>
    </row>
    <row r="206" spans="2:7" x14ac:dyDescent="0.45">
      <c r="B206" s="211"/>
      <c r="C206" s="211"/>
      <c r="D206" s="211"/>
      <c r="E206" s="211"/>
      <c r="F206" s="211"/>
      <c r="G206" s="211"/>
    </row>
    <row r="207" spans="2:7" x14ac:dyDescent="0.45">
      <c r="B207" s="211"/>
      <c r="C207" s="211"/>
      <c r="D207" s="211"/>
      <c r="E207" s="211"/>
      <c r="F207" s="211"/>
      <c r="G207" s="211"/>
    </row>
    <row r="208" spans="2:7" x14ac:dyDescent="0.45">
      <c r="B208" s="211"/>
      <c r="C208" s="211"/>
      <c r="D208" s="211"/>
      <c r="E208" s="211"/>
      <c r="F208" s="211"/>
      <c r="G208" s="211"/>
    </row>
    <row r="209" spans="2:7" x14ac:dyDescent="0.45">
      <c r="B209" s="211"/>
      <c r="C209" s="211"/>
      <c r="D209" s="211"/>
      <c r="E209" s="211"/>
      <c r="F209" s="211"/>
      <c r="G209" s="211"/>
    </row>
    <row r="210" spans="2:7" x14ac:dyDescent="0.45">
      <c r="B210" s="211"/>
      <c r="C210" s="211"/>
      <c r="D210" s="211"/>
      <c r="E210" s="211"/>
      <c r="F210" s="211"/>
      <c r="G210" s="211"/>
    </row>
    <row r="211" spans="2:7" x14ac:dyDescent="0.45">
      <c r="B211" s="211"/>
      <c r="C211" s="211"/>
      <c r="D211" s="211"/>
      <c r="E211" s="211"/>
      <c r="F211" s="211"/>
      <c r="G211" s="211"/>
    </row>
    <row r="212" spans="2:7" x14ac:dyDescent="0.45">
      <c r="B212" s="211"/>
      <c r="C212" s="211"/>
      <c r="D212" s="211"/>
      <c r="E212" s="211"/>
      <c r="F212" s="211"/>
      <c r="G212" s="211"/>
    </row>
    <row r="213" spans="2:7" x14ac:dyDescent="0.45">
      <c r="B213" s="211"/>
      <c r="C213" s="211"/>
      <c r="D213" s="211"/>
      <c r="E213" s="211"/>
      <c r="F213" s="211"/>
      <c r="G213" s="211"/>
    </row>
    <row r="214" spans="2:7" x14ac:dyDescent="0.45">
      <c r="B214" s="211"/>
      <c r="C214" s="211"/>
      <c r="D214" s="211"/>
      <c r="E214" s="211"/>
      <c r="F214" s="211"/>
      <c r="G214" s="211"/>
    </row>
    <row r="215" spans="2:7" x14ac:dyDescent="0.45">
      <c r="B215" s="211"/>
      <c r="C215" s="211"/>
      <c r="D215" s="211"/>
      <c r="E215" s="211"/>
      <c r="F215" s="211"/>
      <c r="G215" s="211"/>
    </row>
    <row r="216" spans="2:7" x14ac:dyDescent="0.45">
      <c r="B216" s="211"/>
      <c r="C216" s="211"/>
      <c r="D216" s="211"/>
      <c r="E216" s="211"/>
      <c r="F216" s="211"/>
      <c r="G216" s="211"/>
    </row>
    <row r="217" spans="2:7" x14ac:dyDescent="0.45">
      <c r="B217" s="211"/>
      <c r="C217" s="211"/>
      <c r="D217" s="211"/>
      <c r="E217" s="211"/>
      <c r="F217" s="211"/>
      <c r="G217" s="211"/>
    </row>
    <row r="218" spans="2:7" x14ac:dyDescent="0.45">
      <c r="B218" s="211"/>
      <c r="C218" s="211"/>
      <c r="D218" s="211"/>
      <c r="E218" s="211"/>
      <c r="F218" s="211"/>
      <c r="G218" s="211"/>
    </row>
    <row r="219" spans="2:7" x14ac:dyDescent="0.45">
      <c r="B219" s="211"/>
      <c r="C219" s="211"/>
      <c r="D219" s="211"/>
      <c r="E219" s="211"/>
      <c r="F219" s="211"/>
      <c r="G219" s="211"/>
    </row>
    <row r="220" spans="2:7" x14ac:dyDescent="0.45">
      <c r="B220" s="211"/>
      <c r="C220" s="211"/>
      <c r="D220" s="211"/>
      <c r="E220" s="211"/>
      <c r="F220" s="211"/>
      <c r="G220" s="211"/>
    </row>
    <row r="221" spans="2:7" x14ac:dyDescent="0.45">
      <c r="B221" s="211"/>
      <c r="C221" s="211"/>
      <c r="D221" s="211"/>
      <c r="E221" s="211"/>
      <c r="F221" s="211"/>
      <c r="G221" s="211"/>
    </row>
    <row r="222" spans="2:7" x14ac:dyDescent="0.45">
      <c r="B222" s="211"/>
      <c r="C222" s="211"/>
      <c r="D222" s="211"/>
      <c r="E222" s="211"/>
      <c r="F222" s="211"/>
      <c r="G222" s="211"/>
    </row>
    <row r="223" spans="2:7" x14ac:dyDescent="0.45">
      <c r="B223" s="211"/>
      <c r="C223" s="211"/>
      <c r="D223" s="211"/>
      <c r="E223" s="211"/>
      <c r="F223" s="211"/>
      <c r="G223" s="211"/>
    </row>
    <row r="224" spans="2:7" x14ac:dyDescent="0.45">
      <c r="B224" s="211"/>
      <c r="C224" s="211"/>
      <c r="D224" s="211"/>
      <c r="E224" s="211"/>
      <c r="F224" s="211"/>
      <c r="G224" s="211"/>
    </row>
    <row r="225" spans="2:7" x14ac:dyDescent="0.45">
      <c r="B225" s="211"/>
      <c r="C225" s="211"/>
      <c r="D225" s="211"/>
      <c r="E225" s="211"/>
      <c r="F225" s="211"/>
      <c r="G225" s="211"/>
    </row>
    <row r="226" spans="2:7" x14ac:dyDescent="0.45">
      <c r="B226" s="211"/>
      <c r="C226" s="211"/>
      <c r="D226" s="211"/>
      <c r="E226" s="211"/>
      <c r="F226" s="211"/>
      <c r="G226" s="211"/>
    </row>
    <row r="227" spans="2:7" x14ac:dyDescent="0.45">
      <c r="B227" s="211"/>
      <c r="C227" s="211"/>
      <c r="D227" s="211"/>
      <c r="E227" s="211"/>
      <c r="F227" s="211"/>
      <c r="G227" s="211"/>
    </row>
    <row r="228" spans="2:7" x14ac:dyDescent="0.45">
      <c r="B228" s="211"/>
      <c r="C228" s="211"/>
      <c r="D228" s="211"/>
      <c r="E228" s="211"/>
      <c r="F228" s="211"/>
      <c r="G228" s="211"/>
    </row>
    <row r="229" spans="2:7" x14ac:dyDescent="0.45">
      <c r="B229" s="211"/>
      <c r="C229" s="211"/>
      <c r="D229" s="211"/>
      <c r="E229" s="211"/>
      <c r="F229" s="211"/>
      <c r="G229" s="211"/>
    </row>
    <row r="230" spans="2:7" x14ac:dyDescent="0.45">
      <c r="B230" s="211"/>
      <c r="C230" s="211"/>
      <c r="D230" s="211"/>
      <c r="E230" s="211"/>
      <c r="F230" s="211"/>
      <c r="G230" s="211"/>
    </row>
    <row r="231" spans="2:7" x14ac:dyDescent="0.45">
      <c r="B231" s="211"/>
      <c r="C231" s="211"/>
      <c r="D231" s="211"/>
      <c r="E231" s="211"/>
      <c r="F231" s="211"/>
      <c r="G231" s="211"/>
    </row>
    <row r="232" spans="2:7" x14ac:dyDescent="0.45">
      <c r="B232" s="211"/>
      <c r="C232" s="211"/>
      <c r="D232" s="211"/>
      <c r="E232" s="211"/>
      <c r="F232" s="211"/>
      <c r="G232" s="211"/>
    </row>
    <row r="233" spans="2:7" x14ac:dyDescent="0.45">
      <c r="B233" s="211"/>
      <c r="C233" s="211"/>
      <c r="D233" s="211"/>
      <c r="E233" s="211"/>
      <c r="F233" s="211"/>
      <c r="G233" s="211"/>
    </row>
    <row r="234" spans="2:7" x14ac:dyDescent="0.45">
      <c r="B234" s="211"/>
      <c r="C234" s="211"/>
      <c r="D234" s="211"/>
      <c r="E234" s="211"/>
      <c r="F234" s="211"/>
      <c r="G234" s="211"/>
    </row>
    <row r="235" spans="2:7" x14ac:dyDescent="0.45">
      <c r="B235" s="211"/>
      <c r="C235" s="211"/>
      <c r="D235" s="211"/>
      <c r="E235" s="211"/>
      <c r="F235" s="211"/>
      <c r="G235" s="211"/>
    </row>
    <row r="236" spans="2:7" x14ac:dyDescent="0.45">
      <c r="B236" s="211"/>
      <c r="C236" s="211"/>
      <c r="D236" s="211"/>
      <c r="E236" s="211"/>
      <c r="F236" s="211"/>
      <c r="G236" s="211"/>
    </row>
    <row r="237" spans="2:7" x14ac:dyDescent="0.45">
      <c r="B237" s="211"/>
      <c r="C237" s="211"/>
      <c r="D237" s="211"/>
      <c r="E237" s="211"/>
      <c r="F237" s="211"/>
      <c r="G237" s="211"/>
    </row>
    <row r="238" spans="2:7" x14ac:dyDescent="0.45">
      <c r="B238" s="211"/>
      <c r="C238" s="211"/>
      <c r="D238" s="211"/>
      <c r="E238" s="211"/>
      <c r="F238" s="211"/>
      <c r="G238" s="211"/>
    </row>
    <row r="239" spans="2:7" x14ac:dyDescent="0.45">
      <c r="B239" s="211"/>
      <c r="C239" s="211"/>
      <c r="D239" s="211"/>
      <c r="E239" s="211"/>
      <c r="F239" s="211"/>
      <c r="G239" s="211"/>
    </row>
    <row r="240" spans="2:7" x14ac:dyDescent="0.45">
      <c r="B240" s="211"/>
      <c r="C240" s="211"/>
      <c r="D240" s="211"/>
      <c r="E240" s="211"/>
      <c r="F240" s="211"/>
      <c r="G240" s="211"/>
    </row>
    <row r="241" spans="2:7" x14ac:dyDescent="0.45">
      <c r="B241" s="211"/>
      <c r="C241" s="211"/>
      <c r="D241" s="211"/>
      <c r="E241" s="211"/>
      <c r="F241" s="211"/>
      <c r="G241" s="211"/>
    </row>
    <row r="242" spans="2:7" x14ac:dyDescent="0.45">
      <c r="B242" s="211"/>
      <c r="C242" s="211"/>
      <c r="D242" s="211"/>
      <c r="E242" s="211"/>
      <c r="F242" s="211"/>
      <c r="G242" s="211"/>
    </row>
    <row r="243" spans="2:7" x14ac:dyDescent="0.45">
      <c r="B243" s="211"/>
      <c r="C243" s="211"/>
      <c r="D243" s="211"/>
      <c r="E243" s="211"/>
      <c r="F243" s="211"/>
      <c r="G243" s="211"/>
    </row>
    <row r="244" spans="2:7" x14ac:dyDescent="0.45">
      <c r="B244" s="211"/>
      <c r="C244" s="211"/>
      <c r="D244" s="211"/>
      <c r="E244" s="211"/>
      <c r="F244" s="211"/>
      <c r="G244" s="211"/>
    </row>
    <row r="245" spans="2:7" x14ac:dyDescent="0.45">
      <c r="B245" s="211"/>
      <c r="C245" s="211"/>
      <c r="D245" s="211"/>
      <c r="E245" s="211"/>
      <c r="F245" s="211"/>
      <c r="G245" s="211"/>
    </row>
    <row r="246" spans="2:7" x14ac:dyDescent="0.45">
      <c r="B246" s="211"/>
      <c r="C246" s="211"/>
      <c r="D246" s="211"/>
      <c r="E246" s="211"/>
      <c r="F246" s="211"/>
      <c r="G246" s="211"/>
    </row>
    <row r="247" spans="2:7" x14ac:dyDescent="0.45">
      <c r="B247" s="211"/>
      <c r="C247" s="211"/>
      <c r="D247" s="211"/>
      <c r="E247" s="211"/>
      <c r="F247" s="211"/>
      <c r="G247" s="211"/>
    </row>
    <row r="248" spans="2:7" x14ac:dyDescent="0.45">
      <c r="B248" s="211"/>
      <c r="C248" s="211"/>
      <c r="D248" s="211"/>
      <c r="E248" s="211"/>
      <c r="F248" s="211"/>
      <c r="G248" s="211"/>
    </row>
    <row r="249" spans="2:7" x14ac:dyDescent="0.45">
      <c r="B249" s="211"/>
      <c r="C249" s="211"/>
      <c r="D249" s="211"/>
      <c r="E249" s="211"/>
      <c r="F249" s="211"/>
      <c r="G249" s="211"/>
    </row>
    <row r="250" spans="2:7" x14ac:dyDescent="0.45">
      <c r="B250" s="211"/>
      <c r="C250" s="211"/>
      <c r="D250" s="211"/>
      <c r="E250" s="211"/>
      <c r="F250" s="211"/>
      <c r="G250" s="211"/>
    </row>
    <row r="251" spans="2:7" x14ac:dyDescent="0.45">
      <c r="B251" s="211"/>
      <c r="C251" s="211"/>
      <c r="D251" s="211"/>
      <c r="E251" s="211"/>
      <c r="F251" s="211"/>
      <c r="G251" s="211"/>
    </row>
    <row r="252" spans="2:7" x14ac:dyDescent="0.45">
      <c r="B252" s="211"/>
      <c r="C252" s="211"/>
      <c r="D252" s="211"/>
      <c r="E252" s="211"/>
      <c r="F252" s="211"/>
      <c r="G252" s="211"/>
    </row>
    <row r="253" spans="2:7" x14ac:dyDescent="0.45">
      <c r="B253" s="211"/>
      <c r="C253" s="211"/>
      <c r="D253" s="211"/>
      <c r="E253" s="211"/>
      <c r="F253" s="211"/>
      <c r="G253" s="211"/>
    </row>
    <row r="254" spans="2:7" x14ac:dyDescent="0.45">
      <c r="B254" s="211"/>
      <c r="C254" s="211"/>
      <c r="D254" s="211"/>
      <c r="E254" s="211"/>
      <c r="F254" s="211"/>
      <c r="G254" s="211"/>
    </row>
    <row r="255" spans="2:7" x14ac:dyDescent="0.45">
      <c r="B255" s="211"/>
      <c r="C255" s="211"/>
      <c r="D255" s="211"/>
      <c r="E255" s="211"/>
      <c r="F255" s="211"/>
      <c r="G255" s="211"/>
    </row>
    <row r="256" spans="2:7" x14ac:dyDescent="0.45">
      <c r="B256" s="211"/>
      <c r="C256" s="211"/>
      <c r="D256" s="211"/>
      <c r="E256" s="211"/>
      <c r="F256" s="211"/>
      <c r="G256" s="211"/>
    </row>
    <row r="257" spans="2:7" x14ac:dyDescent="0.45">
      <c r="B257" s="211"/>
      <c r="C257" s="211"/>
      <c r="D257" s="211"/>
      <c r="E257" s="211"/>
      <c r="F257" s="211"/>
      <c r="G257" s="211"/>
    </row>
    <row r="258" spans="2:7" x14ac:dyDescent="0.45">
      <c r="B258" s="211"/>
      <c r="C258" s="211"/>
      <c r="D258" s="211"/>
      <c r="E258" s="211"/>
      <c r="F258" s="211"/>
      <c r="G258" s="211"/>
    </row>
    <row r="259" spans="2:7" x14ac:dyDescent="0.45">
      <c r="B259" s="211"/>
      <c r="C259" s="211"/>
      <c r="D259" s="211"/>
      <c r="E259" s="211"/>
      <c r="F259" s="211"/>
      <c r="G259" s="211"/>
    </row>
    <row r="260" spans="2:7" x14ac:dyDescent="0.45">
      <c r="B260" s="211"/>
      <c r="C260" s="211"/>
      <c r="D260" s="211"/>
      <c r="E260" s="211"/>
      <c r="F260" s="211"/>
      <c r="G260" s="211"/>
    </row>
    <row r="261" spans="2:7" x14ac:dyDescent="0.45">
      <c r="B261" s="211"/>
      <c r="C261" s="211"/>
      <c r="D261" s="211"/>
      <c r="E261" s="211"/>
      <c r="F261" s="211"/>
      <c r="G261" s="211"/>
    </row>
    <row r="262" spans="2:7" x14ac:dyDescent="0.45">
      <c r="B262" s="211"/>
      <c r="C262" s="211"/>
      <c r="D262" s="211"/>
      <c r="E262" s="211"/>
      <c r="F262" s="211"/>
      <c r="G262" s="211"/>
    </row>
    <row r="263" spans="2:7" x14ac:dyDescent="0.45">
      <c r="B263" s="211"/>
      <c r="C263" s="211"/>
      <c r="D263" s="211"/>
      <c r="E263" s="211"/>
      <c r="F263" s="211"/>
      <c r="G263" s="211"/>
    </row>
    <row r="264" spans="2:7" x14ac:dyDescent="0.45">
      <c r="B264" s="211"/>
      <c r="C264" s="211"/>
      <c r="D264" s="211"/>
      <c r="E264" s="211"/>
      <c r="F264" s="211"/>
      <c r="G264" s="211"/>
    </row>
    <row r="265" spans="2:7" x14ac:dyDescent="0.45">
      <c r="B265" s="211"/>
      <c r="C265" s="211"/>
      <c r="D265" s="211"/>
      <c r="E265" s="211"/>
      <c r="F265" s="211"/>
      <c r="G265" s="211"/>
    </row>
    <row r="266" spans="2:7" x14ac:dyDescent="0.45">
      <c r="B266" s="211"/>
      <c r="C266" s="211"/>
      <c r="D266" s="211"/>
      <c r="E266" s="211"/>
      <c r="F266" s="211"/>
      <c r="G266" s="211"/>
    </row>
    <row r="267" spans="2:7" x14ac:dyDescent="0.45">
      <c r="B267" s="211"/>
      <c r="C267" s="211"/>
      <c r="D267" s="211"/>
      <c r="E267" s="211"/>
      <c r="F267" s="211"/>
      <c r="G267" s="211"/>
    </row>
    <row r="268" spans="2:7" x14ac:dyDescent="0.45">
      <c r="B268" s="211"/>
      <c r="C268" s="211"/>
      <c r="D268" s="211"/>
      <c r="E268" s="211"/>
      <c r="F268" s="211"/>
      <c r="G268" s="211"/>
    </row>
    <row r="269" spans="2:7" x14ac:dyDescent="0.45">
      <c r="B269" s="211"/>
      <c r="C269" s="211"/>
      <c r="D269" s="211"/>
      <c r="E269" s="211"/>
      <c r="F269" s="211"/>
      <c r="G269" s="211"/>
    </row>
    <row r="270" spans="2:7" x14ac:dyDescent="0.45">
      <c r="B270" s="211"/>
      <c r="C270" s="211"/>
      <c r="D270" s="211"/>
      <c r="E270" s="211"/>
      <c r="F270" s="211"/>
      <c r="G270" s="211"/>
    </row>
    <row r="271" spans="2:7" x14ac:dyDescent="0.45">
      <c r="B271" s="211"/>
      <c r="C271" s="211"/>
      <c r="D271" s="211"/>
      <c r="E271" s="211"/>
      <c r="F271" s="211"/>
      <c r="G271" s="211"/>
    </row>
    <row r="272" spans="2:7" x14ac:dyDescent="0.45">
      <c r="B272" s="211"/>
      <c r="C272" s="211"/>
      <c r="D272" s="211"/>
      <c r="E272" s="211"/>
      <c r="F272" s="211"/>
      <c r="G272" s="211"/>
    </row>
    <row r="273" spans="2:7" x14ac:dyDescent="0.45">
      <c r="B273" s="211"/>
      <c r="C273" s="211"/>
      <c r="D273" s="211"/>
      <c r="E273" s="211"/>
      <c r="F273" s="211"/>
      <c r="G273" s="211"/>
    </row>
    <row r="274" spans="2:7" x14ac:dyDescent="0.45">
      <c r="B274" s="211"/>
      <c r="C274" s="211"/>
      <c r="D274" s="211"/>
      <c r="E274" s="211"/>
      <c r="F274" s="211"/>
      <c r="G274" s="211"/>
    </row>
    <row r="275" spans="2:7" x14ac:dyDescent="0.45">
      <c r="B275" s="211"/>
      <c r="C275" s="211"/>
      <c r="D275" s="211"/>
      <c r="E275" s="211"/>
      <c r="F275" s="211"/>
      <c r="G275" s="211"/>
    </row>
    <row r="276" spans="2:7" x14ac:dyDescent="0.45">
      <c r="B276" s="211"/>
      <c r="C276" s="211"/>
      <c r="D276" s="211"/>
      <c r="E276" s="211"/>
      <c r="F276" s="211"/>
      <c r="G276" s="211"/>
    </row>
    <row r="277" spans="2:7" x14ac:dyDescent="0.45">
      <c r="B277" s="211"/>
      <c r="C277" s="211"/>
      <c r="D277" s="211"/>
      <c r="E277" s="211"/>
      <c r="F277" s="211"/>
      <c r="G277" s="211"/>
    </row>
    <row r="278" spans="2:7" x14ac:dyDescent="0.45">
      <c r="B278" s="211"/>
      <c r="C278" s="211"/>
      <c r="D278" s="211"/>
      <c r="E278" s="211"/>
      <c r="F278" s="211"/>
      <c r="G278" s="211"/>
    </row>
    <row r="279" spans="2:7" x14ac:dyDescent="0.45">
      <c r="B279" s="211"/>
      <c r="C279" s="211"/>
      <c r="D279" s="211"/>
      <c r="E279" s="211"/>
      <c r="F279" s="211"/>
      <c r="G279" s="211"/>
    </row>
    <row r="280" spans="2:7" x14ac:dyDescent="0.45">
      <c r="B280" s="211"/>
      <c r="C280" s="211"/>
      <c r="D280" s="211"/>
      <c r="E280" s="211"/>
      <c r="F280" s="211"/>
      <c r="G280" s="211"/>
    </row>
    <row r="281" spans="2:7" x14ac:dyDescent="0.45">
      <c r="B281" s="211"/>
      <c r="C281" s="211"/>
      <c r="D281" s="211"/>
      <c r="E281" s="211"/>
      <c r="F281" s="211"/>
      <c r="G281" s="211"/>
    </row>
    <row r="282" spans="2:7" x14ac:dyDescent="0.45">
      <c r="B282" s="211"/>
      <c r="C282" s="211"/>
      <c r="D282" s="211"/>
      <c r="E282" s="211"/>
      <c r="F282" s="211"/>
      <c r="G282" s="211"/>
    </row>
    <row r="283" spans="2:7" x14ac:dyDescent="0.45">
      <c r="B283" s="211"/>
      <c r="C283" s="211"/>
      <c r="D283" s="211"/>
      <c r="E283" s="211"/>
      <c r="F283" s="211"/>
      <c r="G283" s="211"/>
    </row>
    <row r="284" spans="2:7" x14ac:dyDescent="0.45">
      <c r="B284" s="211"/>
      <c r="C284" s="211"/>
      <c r="D284" s="211"/>
      <c r="E284" s="211"/>
      <c r="F284" s="211"/>
      <c r="G284" s="211"/>
    </row>
    <row r="285" spans="2:7" x14ac:dyDescent="0.45">
      <c r="B285" s="211"/>
      <c r="C285" s="211"/>
      <c r="D285" s="211"/>
      <c r="E285" s="211"/>
      <c r="F285" s="211"/>
      <c r="G285" s="211"/>
    </row>
    <row r="286" spans="2:7" x14ac:dyDescent="0.45">
      <c r="B286" s="211"/>
      <c r="C286" s="211"/>
      <c r="D286" s="211"/>
      <c r="E286" s="211"/>
      <c r="F286" s="211"/>
      <c r="G286" s="211"/>
    </row>
    <row r="287" spans="2:7" x14ac:dyDescent="0.45">
      <c r="B287" s="211"/>
      <c r="C287" s="211"/>
      <c r="D287" s="211"/>
      <c r="E287" s="211"/>
      <c r="F287" s="211"/>
      <c r="G287" s="211"/>
    </row>
    <row r="288" spans="2:7" x14ac:dyDescent="0.45">
      <c r="B288" s="211"/>
      <c r="C288" s="211"/>
      <c r="D288" s="211"/>
      <c r="E288" s="211"/>
      <c r="F288" s="211"/>
      <c r="G288" s="211"/>
    </row>
    <row r="289" spans="2:7" x14ac:dyDescent="0.45">
      <c r="B289" s="211"/>
      <c r="C289" s="211"/>
      <c r="D289" s="211"/>
      <c r="E289" s="211"/>
      <c r="F289" s="211"/>
      <c r="G289" s="211"/>
    </row>
    <row r="290" spans="2:7" x14ac:dyDescent="0.45">
      <c r="B290" s="211"/>
      <c r="C290" s="211"/>
      <c r="D290" s="211"/>
      <c r="E290" s="211"/>
      <c r="F290" s="211"/>
      <c r="G290" s="211"/>
    </row>
    <row r="291" spans="2:7" x14ac:dyDescent="0.45">
      <c r="B291" s="211"/>
      <c r="C291" s="211"/>
      <c r="D291" s="211"/>
      <c r="E291" s="211"/>
      <c r="F291" s="211"/>
      <c r="G291" s="211"/>
    </row>
    <row r="292" spans="2:7" x14ac:dyDescent="0.45">
      <c r="B292" s="211"/>
      <c r="C292" s="211"/>
      <c r="D292" s="211"/>
      <c r="E292" s="211"/>
      <c r="F292" s="211"/>
      <c r="G292" s="211"/>
    </row>
    <row r="293" spans="2:7" x14ac:dyDescent="0.45">
      <c r="B293" s="211"/>
      <c r="C293" s="211"/>
      <c r="D293" s="211"/>
      <c r="E293" s="211"/>
      <c r="F293" s="211"/>
      <c r="G293" s="211"/>
    </row>
    <row r="294" spans="2:7" x14ac:dyDescent="0.45">
      <c r="B294" s="211"/>
      <c r="C294" s="211"/>
      <c r="D294" s="211"/>
      <c r="E294" s="211"/>
      <c r="F294" s="211"/>
      <c r="G294" s="211"/>
    </row>
    <row r="295" spans="2:7" x14ac:dyDescent="0.45">
      <c r="B295" s="211"/>
      <c r="C295" s="211"/>
      <c r="D295" s="211"/>
      <c r="E295" s="211"/>
      <c r="F295" s="211"/>
      <c r="G295" s="211"/>
    </row>
    <row r="296" spans="2:7" x14ac:dyDescent="0.45">
      <c r="B296" s="211"/>
      <c r="C296" s="211"/>
      <c r="D296" s="211"/>
      <c r="E296" s="211"/>
      <c r="F296" s="211"/>
      <c r="G296" s="211"/>
    </row>
    <row r="297" spans="2:7" x14ac:dyDescent="0.45">
      <c r="B297" s="211"/>
      <c r="C297" s="211"/>
      <c r="D297" s="211"/>
      <c r="E297" s="211"/>
      <c r="F297" s="211"/>
      <c r="G297" s="211"/>
    </row>
    <row r="298" spans="2:7" x14ac:dyDescent="0.45">
      <c r="B298" s="211"/>
      <c r="C298" s="211"/>
      <c r="D298" s="211"/>
      <c r="E298" s="211"/>
      <c r="F298" s="211"/>
      <c r="G298" s="211"/>
    </row>
    <row r="299" spans="2:7" x14ac:dyDescent="0.45">
      <c r="B299" s="211"/>
      <c r="C299" s="211"/>
      <c r="D299" s="211"/>
      <c r="E299" s="211"/>
      <c r="F299" s="211"/>
      <c r="G299" s="211"/>
    </row>
    <row r="300" spans="2:7" x14ac:dyDescent="0.45">
      <c r="B300" s="211"/>
      <c r="C300" s="211"/>
      <c r="D300" s="211"/>
      <c r="E300" s="211"/>
      <c r="F300" s="211"/>
      <c r="G300" s="211"/>
    </row>
    <row r="301" spans="2:7" x14ac:dyDescent="0.45">
      <c r="B301" s="211"/>
      <c r="C301" s="211"/>
      <c r="D301" s="211"/>
      <c r="E301" s="211"/>
      <c r="F301" s="211"/>
      <c r="G301" s="211"/>
    </row>
    <row r="302" spans="2:7" x14ac:dyDescent="0.45">
      <c r="B302" s="211"/>
      <c r="C302" s="211"/>
      <c r="D302" s="211"/>
      <c r="E302" s="211"/>
      <c r="F302" s="211"/>
      <c r="G302" s="211"/>
    </row>
    <row r="303" spans="2:7" x14ac:dyDescent="0.45">
      <c r="B303" s="211"/>
      <c r="C303" s="211"/>
      <c r="D303" s="211"/>
      <c r="E303" s="211"/>
      <c r="F303" s="211"/>
      <c r="G303" s="211"/>
    </row>
    <row r="304" spans="2:7" x14ac:dyDescent="0.45">
      <c r="B304" s="211"/>
      <c r="C304" s="211"/>
      <c r="D304" s="211"/>
      <c r="E304" s="211"/>
      <c r="F304" s="211"/>
      <c r="G304" s="211"/>
    </row>
    <row r="305" spans="2:7" x14ac:dyDescent="0.45">
      <c r="B305" s="211"/>
      <c r="C305" s="211"/>
      <c r="D305" s="211"/>
      <c r="E305" s="211"/>
      <c r="F305" s="211"/>
      <c r="G305" s="211"/>
    </row>
    <row r="306" spans="2:7" x14ac:dyDescent="0.45">
      <c r="B306" s="211"/>
      <c r="C306" s="211"/>
      <c r="D306" s="211"/>
      <c r="E306" s="211"/>
      <c r="F306" s="211"/>
      <c r="G306" s="211"/>
    </row>
    <row r="307" spans="2:7" x14ac:dyDescent="0.45">
      <c r="B307" s="211"/>
      <c r="C307" s="211"/>
      <c r="D307" s="211"/>
      <c r="E307" s="211"/>
      <c r="F307" s="211"/>
      <c r="G307" s="211"/>
    </row>
    <row r="308" spans="2:7" x14ac:dyDescent="0.45">
      <c r="B308" s="211"/>
      <c r="C308" s="211"/>
      <c r="D308" s="211"/>
      <c r="E308" s="211"/>
      <c r="F308" s="211"/>
      <c r="G308" s="211"/>
    </row>
    <row r="309" spans="2:7" x14ac:dyDescent="0.45">
      <c r="B309" s="211"/>
      <c r="C309" s="211"/>
      <c r="D309" s="211"/>
      <c r="E309" s="211"/>
      <c r="F309" s="211"/>
      <c r="G309" s="211"/>
    </row>
    <row r="310" spans="2:7" x14ac:dyDescent="0.45">
      <c r="B310" s="211"/>
      <c r="C310" s="211"/>
      <c r="D310" s="211"/>
      <c r="E310" s="211"/>
      <c r="F310" s="211"/>
      <c r="G310" s="211"/>
    </row>
    <row r="311" spans="2:7" x14ac:dyDescent="0.45">
      <c r="B311" s="211"/>
      <c r="C311" s="211"/>
      <c r="D311" s="211"/>
      <c r="E311" s="211"/>
      <c r="F311" s="211"/>
      <c r="G311" s="211"/>
    </row>
    <row r="312" spans="2:7" x14ac:dyDescent="0.45">
      <c r="B312" s="211"/>
      <c r="C312" s="211"/>
      <c r="D312" s="211"/>
      <c r="E312" s="211"/>
      <c r="F312" s="211"/>
      <c r="G312" s="211"/>
    </row>
    <row r="313" spans="2:7" x14ac:dyDescent="0.45">
      <c r="B313" s="211"/>
      <c r="C313" s="211"/>
      <c r="D313" s="211"/>
      <c r="E313" s="211"/>
      <c r="F313" s="211"/>
      <c r="G313" s="211"/>
    </row>
    <row r="314" spans="2:7" x14ac:dyDescent="0.45">
      <c r="B314" s="211"/>
      <c r="C314" s="211"/>
      <c r="D314" s="211"/>
      <c r="E314" s="211"/>
      <c r="F314" s="211"/>
      <c r="G314" s="211"/>
    </row>
    <row r="315" spans="2:7" x14ac:dyDescent="0.45">
      <c r="B315" s="211"/>
      <c r="C315" s="211"/>
      <c r="D315" s="211"/>
      <c r="E315" s="211"/>
      <c r="F315" s="211"/>
      <c r="G315" s="211"/>
    </row>
    <row r="316" spans="2:7" x14ac:dyDescent="0.45">
      <c r="B316" s="211"/>
      <c r="C316" s="211"/>
      <c r="D316" s="211"/>
      <c r="E316" s="211"/>
      <c r="F316" s="211"/>
      <c r="G316" s="211"/>
    </row>
    <row r="317" spans="2:7" x14ac:dyDescent="0.45">
      <c r="B317" s="211"/>
      <c r="C317" s="211"/>
      <c r="D317" s="211"/>
      <c r="E317" s="211"/>
      <c r="F317" s="211"/>
      <c r="G317" s="211"/>
    </row>
    <row r="318" spans="2:7" x14ac:dyDescent="0.45">
      <c r="B318" s="211"/>
      <c r="C318" s="211"/>
      <c r="D318" s="211"/>
      <c r="E318" s="211"/>
      <c r="F318" s="211"/>
      <c r="G318" s="211"/>
    </row>
    <row r="319" spans="2:7" x14ac:dyDescent="0.45">
      <c r="B319" s="211"/>
      <c r="C319" s="211"/>
      <c r="D319" s="211"/>
      <c r="E319" s="211"/>
      <c r="F319" s="211"/>
      <c r="G319" s="211"/>
    </row>
    <row r="320" spans="2:7" x14ac:dyDescent="0.45">
      <c r="B320" s="211"/>
      <c r="C320" s="211"/>
      <c r="D320" s="211"/>
      <c r="E320" s="211"/>
      <c r="F320" s="211"/>
      <c r="G320" s="211"/>
    </row>
    <row r="321" spans="2:7" x14ac:dyDescent="0.45">
      <c r="B321" s="211"/>
      <c r="C321" s="211"/>
      <c r="D321" s="211"/>
      <c r="E321" s="211"/>
      <c r="F321" s="211"/>
      <c r="G321" s="211"/>
    </row>
    <row r="322" spans="2:7" x14ac:dyDescent="0.45">
      <c r="B322" s="211"/>
      <c r="C322" s="211"/>
      <c r="D322" s="211"/>
      <c r="E322" s="211"/>
      <c r="F322" s="211"/>
      <c r="G322" s="211"/>
    </row>
    <row r="323" spans="2:7" x14ac:dyDescent="0.45">
      <c r="B323" s="211"/>
      <c r="C323" s="211"/>
      <c r="D323" s="211"/>
      <c r="E323" s="211"/>
      <c r="F323" s="211"/>
      <c r="G323" s="211"/>
    </row>
    <row r="324" spans="2:7" x14ac:dyDescent="0.45">
      <c r="B324" s="211"/>
      <c r="C324" s="211"/>
      <c r="D324" s="211"/>
      <c r="E324" s="211"/>
      <c r="F324" s="211"/>
      <c r="G324" s="211"/>
    </row>
    <row r="325" spans="2:7" x14ac:dyDescent="0.45">
      <c r="B325" s="211"/>
      <c r="C325" s="211"/>
      <c r="D325" s="211"/>
      <c r="E325" s="211"/>
      <c r="F325" s="211"/>
      <c r="G325" s="211"/>
    </row>
    <row r="326" spans="2:7" x14ac:dyDescent="0.45">
      <c r="B326" s="211"/>
      <c r="C326" s="211"/>
      <c r="D326" s="211"/>
      <c r="E326" s="211"/>
      <c r="F326" s="211"/>
      <c r="G326" s="211"/>
    </row>
    <row r="327" spans="2:7" x14ac:dyDescent="0.45">
      <c r="B327" s="211"/>
      <c r="C327" s="211"/>
      <c r="D327" s="211"/>
      <c r="E327" s="211"/>
      <c r="F327" s="211"/>
      <c r="G327" s="211"/>
    </row>
    <row r="328" spans="2:7" x14ac:dyDescent="0.45">
      <c r="B328" s="211"/>
      <c r="C328" s="211"/>
      <c r="D328" s="211"/>
      <c r="E328" s="211"/>
      <c r="F328" s="211"/>
      <c r="G328" s="211"/>
    </row>
    <row r="329" spans="2:7" x14ac:dyDescent="0.45">
      <c r="B329" s="211"/>
      <c r="C329" s="211"/>
      <c r="D329" s="211"/>
      <c r="E329" s="211"/>
      <c r="F329" s="211"/>
      <c r="G329" s="211"/>
    </row>
    <row r="330" spans="2:7" x14ac:dyDescent="0.45">
      <c r="B330" s="211"/>
      <c r="C330" s="211"/>
      <c r="D330" s="211"/>
      <c r="E330" s="211"/>
      <c r="F330" s="211"/>
      <c r="G330" s="211"/>
    </row>
    <row r="331" spans="2:7" x14ac:dyDescent="0.45">
      <c r="B331" s="211"/>
      <c r="C331" s="211"/>
      <c r="D331" s="211"/>
      <c r="E331" s="211"/>
      <c r="F331" s="211"/>
      <c r="G331" s="211"/>
    </row>
    <row r="332" spans="2:7" x14ac:dyDescent="0.45">
      <c r="B332" s="211"/>
      <c r="C332" s="211"/>
      <c r="D332" s="211"/>
      <c r="E332" s="211"/>
      <c r="F332" s="211"/>
      <c r="G332" s="211"/>
    </row>
    <row r="333" spans="2:7" x14ac:dyDescent="0.45">
      <c r="B333" s="211"/>
      <c r="C333" s="211"/>
      <c r="D333" s="211"/>
      <c r="E333" s="211"/>
      <c r="F333" s="211"/>
      <c r="G333" s="211"/>
    </row>
    <row r="334" spans="2:7" x14ac:dyDescent="0.45">
      <c r="B334" s="211"/>
      <c r="C334" s="211"/>
      <c r="D334" s="211"/>
      <c r="E334" s="211"/>
      <c r="F334" s="211"/>
      <c r="G334" s="211"/>
    </row>
    <row r="335" spans="2:7" x14ac:dyDescent="0.45">
      <c r="B335" s="211"/>
      <c r="C335" s="211"/>
      <c r="D335" s="211"/>
      <c r="E335" s="211"/>
      <c r="F335" s="211"/>
      <c r="G335" s="211"/>
    </row>
    <row r="336" spans="2:7" x14ac:dyDescent="0.45">
      <c r="B336" s="211"/>
      <c r="C336" s="211"/>
      <c r="D336" s="211"/>
      <c r="E336" s="211"/>
      <c r="F336" s="211"/>
      <c r="G336" s="211"/>
    </row>
    <row r="337" spans="2:7" x14ac:dyDescent="0.45">
      <c r="B337" s="211"/>
      <c r="C337" s="211"/>
      <c r="D337" s="211"/>
      <c r="E337" s="211"/>
      <c r="F337" s="211"/>
      <c r="G337" s="211"/>
    </row>
    <row r="338" spans="2:7" x14ac:dyDescent="0.45">
      <c r="B338" s="211"/>
      <c r="C338" s="211"/>
      <c r="D338" s="211"/>
      <c r="E338" s="211"/>
      <c r="F338" s="211"/>
      <c r="G338" s="211"/>
    </row>
    <row r="339" spans="2:7" x14ac:dyDescent="0.45">
      <c r="B339" s="211"/>
      <c r="C339" s="211"/>
      <c r="D339" s="211"/>
      <c r="E339" s="211"/>
      <c r="F339" s="211"/>
      <c r="G339" s="211"/>
    </row>
    <row r="340" spans="2:7" x14ac:dyDescent="0.45">
      <c r="B340" s="211"/>
      <c r="C340" s="211"/>
      <c r="D340" s="211"/>
      <c r="E340" s="211"/>
      <c r="F340" s="211"/>
      <c r="G340" s="211"/>
    </row>
    <row r="341" spans="2:7" x14ac:dyDescent="0.45">
      <c r="B341" s="211"/>
      <c r="C341" s="211"/>
      <c r="D341" s="211"/>
      <c r="E341" s="211"/>
      <c r="F341" s="211"/>
      <c r="G341" s="211"/>
    </row>
    <row r="342" spans="2:7" x14ac:dyDescent="0.45">
      <c r="B342" s="211"/>
      <c r="C342" s="211"/>
      <c r="D342" s="211"/>
      <c r="E342" s="211"/>
      <c r="F342" s="211"/>
      <c r="G342" s="211"/>
    </row>
    <row r="343" spans="2:7" x14ac:dyDescent="0.45">
      <c r="B343" s="211"/>
      <c r="C343" s="211"/>
      <c r="D343" s="211"/>
      <c r="E343" s="211"/>
      <c r="F343" s="211"/>
      <c r="G343" s="211"/>
    </row>
    <row r="344" spans="2:7" x14ac:dyDescent="0.45">
      <c r="B344" s="211"/>
      <c r="C344" s="211"/>
      <c r="D344" s="211"/>
      <c r="E344" s="211"/>
      <c r="F344" s="211"/>
      <c r="G344" s="211"/>
    </row>
    <row r="345" spans="2:7" x14ac:dyDescent="0.45">
      <c r="B345" s="211"/>
      <c r="C345" s="211"/>
      <c r="D345" s="211"/>
      <c r="E345" s="211"/>
      <c r="F345" s="211"/>
      <c r="G345" s="211"/>
    </row>
    <row r="346" spans="2:7" x14ac:dyDescent="0.45">
      <c r="B346" s="211"/>
      <c r="C346" s="211"/>
      <c r="D346" s="211"/>
      <c r="E346" s="211"/>
      <c r="F346" s="211"/>
      <c r="G346" s="211"/>
    </row>
    <row r="347" spans="2:7" x14ac:dyDescent="0.45">
      <c r="B347" s="211"/>
      <c r="C347" s="211"/>
      <c r="D347" s="211"/>
      <c r="E347" s="211"/>
      <c r="F347" s="211"/>
      <c r="G347" s="211"/>
    </row>
    <row r="348" spans="2:7" x14ac:dyDescent="0.45">
      <c r="B348" s="211"/>
      <c r="C348" s="211"/>
      <c r="D348" s="211"/>
      <c r="E348" s="211"/>
      <c r="F348" s="211"/>
      <c r="G348" s="211"/>
    </row>
    <row r="349" spans="2:7" x14ac:dyDescent="0.45">
      <c r="B349" s="211"/>
      <c r="C349" s="211"/>
      <c r="D349" s="211"/>
      <c r="E349" s="211"/>
      <c r="F349" s="211"/>
      <c r="G349" s="211"/>
    </row>
    <row r="350" spans="2:7" x14ac:dyDescent="0.45">
      <c r="B350" s="211"/>
      <c r="C350" s="211"/>
      <c r="D350" s="211"/>
      <c r="E350" s="211"/>
      <c r="F350" s="211"/>
      <c r="G350" s="211"/>
    </row>
    <row r="351" spans="2:7" x14ac:dyDescent="0.45">
      <c r="B351" s="211"/>
      <c r="C351" s="211"/>
      <c r="D351" s="211"/>
      <c r="E351" s="211"/>
      <c r="F351" s="211"/>
      <c r="G351" s="211"/>
    </row>
    <row r="352" spans="2:7" x14ac:dyDescent="0.45">
      <c r="B352" s="211"/>
      <c r="C352" s="211"/>
      <c r="D352" s="211"/>
      <c r="E352" s="211"/>
      <c r="F352" s="211"/>
      <c r="G352" s="211"/>
    </row>
    <row r="353" spans="2:7" x14ac:dyDescent="0.45">
      <c r="B353" s="211"/>
      <c r="C353" s="211"/>
      <c r="D353" s="211"/>
      <c r="E353" s="211"/>
      <c r="F353" s="211"/>
      <c r="G353" s="211"/>
    </row>
    <row r="354" spans="2:7" x14ac:dyDescent="0.45">
      <c r="B354" s="211"/>
      <c r="C354" s="211"/>
      <c r="D354" s="211"/>
      <c r="E354" s="211"/>
      <c r="F354" s="211"/>
      <c r="G354" s="211"/>
    </row>
    <row r="355" spans="2:7" x14ac:dyDescent="0.45">
      <c r="B355" s="211"/>
      <c r="C355" s="211"/>
      <c r="D355" s="211"/>
      <c r="E355" s="211"/>
      <c r="F355" s="211"/>
      <c r="G355" s="211"/>
    </row>
    <row r="356" spans="2:7" x14ac:dyDescent="0.45">
      <c r="B356" s="211"/>
      <c r="C356" s="211"/>
      <c r="D356" s="211"/>
      <c r="E356" s="211"/>
      <c r="F356" s="211"/>
      <c r="G356" s="211"/>
    </row>
    <row r="357" spans="2:7" x14ac:dyDescent="0.45">
      <c r="B357" s="211"/>
      <c r="C357" s="211"/>
      <c r="D357" s="211"/>
      <c r="E357" s="211"/>
      <c r="F357" s="211"/>
      <c r="G357" s="211"/>
    </row>
    <row r="358" spans="2:7" x14ac:dyDescent="0.45">
      <c r="B358" s="211"/>
      <c r="C358" s="211"/>
      <c r="D358" s="211"/>
      <c r="E358" s="211"/>
      <c r="F358" s="211"/>
      <c r="G358" s="211"/>
    </row>
    <row r="359" spans="2:7" x14ac:dyDescent="0.45">
      <c r="B359" s="211"/>
      <c r="C359" s="211"/>
      <c r="D359" s="211"/>
      <c r="E359" s="211"/>
      <c r="F359" s="211"/>
      <c r="G359" s="211"/>
    </row>
    <row r="360" spans="2:7" x14ac:dyDescent="0.45">
      <c r="B360" s="211"/>
      <c r="C360" s="211"/>
      <c r="D360" s="211"/>
      <c r="E360" s="211"/>
      <c r="F360" s="211"/>
      <c r="G360" s="211"/>
    </row>
    <row r="361" spans="2:7" x14ac:dyDescent="0.45">
      <c r="B361" s="211"/>
      <c r="C361" s="211"/>
      <c r="D361" s="211"/>
      <c r="E361" s="211"/>
      <c r="F361" s="211"/>
      <c r="G361" s="211"/>
    </row>
    <row r="362" spans="2:7" x14ac:dyDescent="0.45">
      <c r="B362" s="211"/>
      <c r="C362" s="211"/>
      <c r="D362" s="211"/>
      <c r="E362" s="211"/>
      <c r="F362" s="211"/>
      <c r="G362" s="211"/>
    </row>
    <row r="363" spans="2:7" x14ac:dyDescent="0.45">
      <c r="B363" s="211"/>
      <c r="C363" s="211"/>
      <c r="D363" s="211"/>
      <c r="E363" s="211"/>
      <c r="F363" s="211"/>
      <c r="G363" s="211"/>
    </row>
    <row r="364" spans="2:7" x14ac:dyDescent="0.45">
      <c r="B364" s="211"/>
      <c r="C364" s="211"/>
      <c r="D364" s="211"/>
      <c r="E364" s="211"/>
      <c r="F364" s="211"/>
      <c r="G364" s="211"/>
    </row>
    <row r="365" spans="2:7" x14ac:dyDescent="0.45">
      <c r="B365" s="211"/>
      <c r="C365" s="211"/>
      <c r="D365" s="211"/>
      <c r="E365" s="211"/>
      <c r="F365" s="211"/>
      <c r="G365" s="211"/>
    </row>
    <row r="366" spans="2:7" x14ac:dyDescent="0.45">
      <c r="B366" s="211"/>
      <c r="C366" s="211"/>
      <c r="D366" s="211"/>
      <c r="E366" s="211"/>
      <c r="F366" s="211"/>
      <c r="G366" s="211"/>
    </row>
    <row r="367" spans="2:7" x14ac:dyDescent="0.45">
      <c r="B367" s="211"/>
      <c r="C367" s="211"/>
      <c r="D367" s="211"/>
      <c r="E367" s="211"/>
      <c r="F367" s="211"/>
      <c r="G367" s="211"/>
    </row>
    <row r="368" spans="2:7" x14ac:dyDescent="0.45">
      <c r="B368" s="211"/>
      <c r="C368" s="211"/>
      <c r="D368" s="211"/>
      <c r="E368" s="211"/>
      <c r="F368" s="211"/>
      <c r="G368" s="211"/>
    </row>
    <row r="369" spans="2:7" x14ac:dyDescent="0.45">
      <c r="B369" s="211"/>
      <c r="C369" s="211"/>
      <c r="D369" s="211"/>
      <c r="E369" s="211"/>
      <c r="F369" s="211"/>
      <c r="G369" s="211"/>
    </row>
    <row r="370" spans="2:7" x14ac:dyDescent="0.45">
      <c r="B370" s="211"/>
      <c r="C370" s="211"/>
      <c r="D370" s="211"/>
      <c r="E370" s="211"/>
      <c r="F370" s="211"/>
      <c r="G370" s="211"/>
    </row>
    <row r="371" spans="2:7" x14ac:dyDescent="0.45">
      <c r="B371" s="211"/>
      <c r="C371" s="211"/>
      <c r="D371" s="211"/>
      <c r="E371" s="211"/>
      <c r="F371" s="211"/>
      <c r="G371" s="211"/>
    </row>
    <row r="372" spans="2:7" x14ac:dyDescent="0.45">
      <c r="B372" s="211"/>
      <c r="C372" s="211"/>
      <c r="D372" s="211"/>
      <c r="E372" s="211"/>
      <c r="F372" s="211"/>
      <c r="G372" s="211"/>
    </row>
    <row r="373" spans="2:7" x14ac:dyDescent="0.45">
      <c r="B373" s="211"/>
      <c r="C373" s="211"/>
      <c r="D373" s="211"/>
      <c r="E373" s="211"/>
      <c r="F373" s="211"/>
      <c r="G373" s="211"/>
    </row>
    <row r="374" spans="2:7" x14ac:dyDescent="0.45">
      <c r="B374" s="211"/>
      <c r="C374" s="211"/>
      <c r="D374" s="211"/>
      <c r="E374" s="211"/>
      <c r="F374" s="211"/>
      <c r="G374" s="211"/>
    </row>
    <row r="375" spans="2:7" x14ac:dyDescent="0.45">
      <c r="B375" s="211"/>
      <c r="C375" s="211"/>
      <c r="D375" s="211"/>
      <c r="E375" s="211"/>
      <c r="F375" s="211"/>
      <c r="G375" s="211"/>
    </row>
    <row r="376" spans="2:7" x14ac:dyDescent="0.45">
      <c r="B376" s="211"/>
      <c r="C376" s="211"/>
      <c r="D376" s="211"/>
      <c r="E376" s="211"/>
      <c r="F376" s="211"/>
      <c r="G376" s="211"/>
    </row>
    <row r="377" spans="2:7" x14ac:dyDescent="0.45">
      <c r="B377" s="211"/>
      <c r="C377" s="211"/>
      <c r="D377" s="211"/>
      <c r="E377" s="211"/>
      <c r="F377" s="211"/>
      <c r="G377" s="211"/>
    </row>
    <row r="378" spans="2:7" x14ac:dyDescent="0.45">
      <c r="B378" s="211"/>
      <c r="C378" s="211"/>
      <c r="D378" s="211"/>
      <c r="E378" s="211"/>
      <c r="F378" s="211"/>
      <c r="G378" s="211"/>
    </row>
    <row r="379" spans="2:7" x14ac:dyDescent="0.45">
      <c r="B379" s="211"/>
      <c r="C379" s="211"/>
      <c r="D379" s="211"/>
      <c r="E379" s="211"/>
      <c r="F379" s="211"/>
      <c r="G379" s="211"/>
    </row>
    <row r="380" spans="2:7" x14ac:dyDescent="0.45">
      <c r="B380" s="211"/>
      <c r="C380" s="211"/>
      <c r="D380" s="211"/>
      <c r="E380" s="211"/>
      <c r="F380" s="211"/>
      <c r="G380" s="211"/>
    </row>
    <row r="381" spans="2:7" x14ac:dyDescent="0.45">
      <c r="B381" s="211"/>
      <c r="C381" s="211"/>
      <c r="D381" s="211"/>
      <c r="E381" s="211"/>
      <c r="F381" s="211"/>
      <c r="G381" s="211"/>
    </row>
    <row r="382" spans="2:7" x14ac:dyDescent="0.45">
      <c r="B382" s="211"/>
      <c r="C382" s="211"/>
      <c r="D382" s="211"/>
      <c r="E382" s="211"/>
      <c r="F382" s="211"/>
      <c r="G382" s="211"/>
    </row>
    <row r="383" spans="2:7" x14ac:dyDescent="0.45">
      <c r="B383" s="211"/>
      <c r="C383" s="211"/>
      <c r="D383" s="211"/>
      <c r="E383" s="211"/>
      <c r="F383" s="211"/>
      <c r="G383" s="211"/>
    </row>
    <row r="384" spans="2:7" x14ac:dyDescent="0.45">
      <c r="B384" s="211"/>
      <c r="C384" s="211"/>
      <c r="D384" s="211"/>
      <c r="E384" s="211"/>
      <c r="F384" s="211"/>
      <c r="G384" s="211"/>
    </row>
    <row r="385" spans="2:7" x14ac:dyDescent="0.45">
      <c r="B385" s="211"/>
      <c r="C385" s="211"/>
      <c r="D385" s="211"/>
      <c r="E385" s="211"/>
      <c r="F385" s="211"/>
      <c r="G385" s="211"/>
    </row>
    <row r="386" spans="2:7" x14ac:dyDescent="0.45">
      <c r="B386" s="211"/>
      <c r="C386" s="211"/>
      <c r="D386" s="211"/>
      <c r="E386" s="211"/>
      <c r="F386" s="211"/>
      <c r="G386" s="211"/>
    </row>
    <row r="387" spans="2:7" x14ac:dyDescent="0.45">
      <c r="B387" s="211"/>
      <c r="C387" s="211"/>
      <c r="D387" s="211"/>
      <c r="E387" s="211"/>
      <c r="F387" s="211"/>
      <c r="G387" s="211"/>
    </row>
    <row r="388" spans="2:7" x14ac:dyDescent="0.45">
      <c r="B388" s="211"/>
      <c r="C388" s="211"/>
      <c r="D388" s="211"/>
      <c r="E388" s="211"/>
      <c r="F388" s="211"/>
      <c r="G388" s="211"/>
    </row>
    <row r="389" spans="2:7" x14ac:dyDescent="0.45">
      <c r="B389" s="211"/>
      <c r="C389" s="211"/>
      <c r="D389" s="211"/>
      <c r="E389" s="211"/>
      <c r="F389" s="211"/>
      <c r="G389" s="211"/>
    </row>
    <row r="390" spans="2:7" x14ac:dyDescent="0.45">
      <c r="B390" s="211"/>
      <c r="C390" s="211"/>
      <c r="D390" s="211"/>
      <c r="E390" s="211"/>
      <c r="F390" s="211"/>
      <c r="G390" s="211"/>
    </row>
    <row r="391" spans="2:7" x14ac:dyDescent="0.45">
      <c r="B391" s="211"/>
      <c r="C391" s="211"/>
      <c r="D391" s="211"/>
      <c r="E391" s="211"/>
      <c r="F391" s="211"/>
      <c r="G391" s="211"/>
    </row>
    <row r="392" spans="2:7" x14ac:dyDescent="0.45">
      <c r="B392" s="211"/>
      <c r="C392" s="211"/>
      <c r="D392" s="211"/>
      <c r="E392" s="211"/>
      <c r="F392" s="211"/>
      <c r="G392" s="211"/>
    </row>
    <row r="393" spans="2:7" x14ac:dyDescent="0.45">
      <c r="B393" s="211"/>
      <c r="C393" s="211"/>
      <c r="D393" s="211"/>
      <c r="E393" s="211"/>
      <c r="F393" s="211"/>
      <c r="G393" s="211"/>
    </row>
    <row r="394" spans="2:7" x14ac:dyDescent="0.45">
      <c r="B394" s="211"/>
      <c r="C394" s="211"/>
      <c r="D394" s="211"/>
      <c r="E394" s="211"/>
      <c r="F394" s="211"/>
      <c r="G394" s="211"/>
    </row>
    <row r="395" spans="2:7" x14ac:dyDescent="0.45">
      <c r="B395" s="211"/>
      <c r="C395" s="211"/>
      <c r="D395" s="211"/>
      <c r="E395" s="211"/>
      <c r="F395" s="211"/>
      <c r="G395" s="211"/>
    </row>
    <row r="396" spans="2:7" x14ac:dyDescent="0.45">
      <c r="B396" s="211"/>
      <c r="C396" s="211"/>
      <c r="D396" s="211"/>
      <c r="E396" s="211"/>
      <c r="F396" s="211"/>
      <c r="G396" s="211"/>
    </row>
    <row r="397" spans="2:7" x14ac:dyDescent="0.45">
      <c r="B397" s="211"/>
      <c r="C397" s="211"/>
      <c r="D397" s="211"/>
      <c r="E397" s="211"/>
      <c r="F397" s="211"/>
      <c r="G397" s="211"/>
    </row>
    <row r="398" spans="2:7" x14ac:dyDescent="0.45">
      <c r="B398" s="211"/>
      <c r="C398" s="211"/>
      <c r="D398" s="211"/>
      <c r="E398" s="211"/>
      <c r="F398" s="211"/>
      <c r="G398" s="211"/>
    </row>
    <row r="399" spans="2:7" x14ac:dyDescent="0.45">
      <c r="B399" s="211"/>
      <c r="C399" s="211"/>
      <c r="D399" s="211"/>
      <c r="E399" s="211"/>
      <c r="F399" s="211"/>
      <c r="G399" s="211"/>
    </row>
    <row r="400" spans="2:7" x14ac:dyDescent="0.45">
      <c r="B400" s="211"/>
      <c r="C400" s="211"/>
      <c r="D400" s="211"/>
      <c r="E400" s="211"/>
      <c r="F400" s="211"/>
      <c r="G400" s="211"/>
    </row>
    <row r="401" spans="2:7" x14ac:dyDescent="0.45">
      <c r="B401" s="211"/>
      <c r="C401" s="211"/>
      <c r="D401" s="211"/>
      <c r="E401" s="211"/>
      <c r="F401" s="211"/>
      <c r="G401" s="211"/>
    </row>
    <row r="402" spans="2:7" x14ac:dyDescent="0.45">
      <c r="B402" s="211"/>
      <c r="C402" s="211"/>
      <c r="D402" s="211"/>
      <c r="E402" s="211"/>
      <c r="F402" s="211"/>
      <c r="G402" s="211"/>
    </row>
    <row r="403" spans="2:7" x14ac:dyDescent="0.45">
      <c r="B403" s="211"/>
      <c r="C403" s="211"/>
      <c r="D403" s="211"/>
      <c r="E403" s="211"/>
      <c r="F403" s="211"/>
      <c r="G403" s="211"/>
    </row>
    <row r="404" spans="2:7" x14ac:dyDescent="0.45">
      <c r="B404" s="211"/>
      <c r="C404" s="211"/>
      <c r="D404" s="211"/>
      <c r="E404" s="211"/>
      <c r="F404" s="211"/>
      <c r="G404" s="211"/>
    </row>
    <row r="405" spans="2:7" x14ac:dyDescent="0.45">
      <c r="B405" s="211"/>
      <c r="C405" s="211"/>
      <c r="D405" s="211"/>
      <c r="E405" s="211"/>
      <c r="F405" s="211"/>
      <c r="G405" s="211"/>
    </row>
    <row r="406" spans="2:7" x14ac:dyDescent="0.45">
      <c r="B406" s="211"/>
      <c r="C406" s="211"/>
      <c r="D406" s="211"/>
      <c r="E406" s="211"/>
      <c r="F406" s="211"/>
      <c r="G406" s="211"/>
    </row>
    <row r="407" spans="2:7" x14ac:dyDescent="0.45">
      <c r="B407" s="211"/>
      <c r="C407" s="211"/>
      <c r="D407" s="211"/>
      <c r="E407" s="211"/>
      <c r="F407" s="211"/>
      <c r="G407" s="211"/>
    </row>
    <row r="408" spans="2:7" x14ac:dyDescent="0.45">
      <c r="B408" s="211"/>
      <c r="C408" s="211"/>
      <c r="D408" s="211"/>
      <c r="E408" s="211"/>
      <c r="F408" s="211"/>
      <c r="G408" s="211"/>
    </row>
    <row r="409" spans="2:7" x14ac:dyDescent="0.45">
      <c r="B409" s="211"/>
      <c r="C409" s="211"/>
      <c r="D409" s="211"/>
      <c r="E409" s="211"/>
      <c r="F409" s="211"/>
      <c r="G409" s="211"/>
    </row>
    <row r="410" spans="2:7" x14ac:dyDescent="0.45">
      <c r="B410" s="211"/>
      <c r="C410" s="211"/>
      <c r="D410" s="211"/>
      <c r="E410" s="211"/>
      <c r="F410" s="211"/>
      <c r="G410" s="211"/>
    </row>
    <row r="411" spans="2:7" x14ac:dyDescent="0.45">
      <c r="B411" s="211"/>
      <c r="C411" s="211"/>
      <c r="D411" s="211"/>
      <c r="E411" s="211"/>
      <c r="F411" s="211"/>
      <c r="G411" s="211"/>
    </row>
    <row r="412" spans="2:7" x14ac:dyDescent="0.45">
      <c r="B412" s="211"/>
      <c r="C412" s="211"/>
      <c r="D412" s="211"/>
      <c r="E412" s="211"/>
      <c r="F412" s="211"/>
      <c r="G412" s="211"/>
    </row>
    <row r="413" spans="2:7" x14ac:dyDescent="0.45">
      <c r="B413" s="211"/>
      <c r="C413" s="211"/>
      <c r="D413" s="211"/>
      <c r="E413" s="211"/>
      <c r="F413" s="211"/>
      <c r="G413" s="211"/>
    </row>
    <row r="414" spans="2:7" x14ac:dyDescent="0.45">
      <c r="B414" s="211"/>
      <c r="C414" s="211"/>
      <c r="D414" s="211"/>
      <c r="E414" s="211"/>
      <c r="F414" s="211"/>
      <c r="G414" s="211"/>
    </row>
    <row r="415" spans="2:7" x14ac:dyDescent="0.45">
      <c r="B415" s="211"/>
      <c r="C415" s="211"/>
      <c r="D415" s="211"/>
      <c r="E415" s="211"/>
      <c r="F415" s="211"/>
      <c r="G415" s="211"/>
    </row>
    <row r="416" spans="2:7" x14ac:dyDescent="0.45">
      <c r="B416" s="211"/>
      <c r="C416" s="211"/>
      <c r="D416" s="211"/>
      <c r="E416" s="211"/>
      <c r="F416" s="211"/>
      <c r="G416" s="211"/>
    </row>
    <row r="417" spans="2:7" x14ac:dyDescent="0.45">
      <c r="B417" s="211"/>
      <c r="C417" s="211"/>
      <c r="D417" s="211"/>
      <c r="E417" s="211"/>
      <c r="F417" s="211"/>
      <c r="G417" s="211"/>
    </row>
    <row r="418" spans="2:7" x14ac:dyDescent="0.45">
      <c r="B418" s="211"/>
      <c r="C418" s="211"/>
      <c r="D418" s="211"/>
      <c r="E418" s="211"/>
      <c r="F418" s="211"/>
      <c r="G418" s="211"/>
    </row>
    <row r="419" spans="2:7" x14ac:dyDescent="0.45">
      <c r="B419" s="211"/>
      <c r="C419" s="211"/>
      <c r="D419" s="211"/>
      <c r="E419" s="211"/>
      <c r="F419" s="211"/>
      <c r="G419" s="211"/>
    </row>
    <row r="420" spans="2:7" x14ac:dyDescent="0.45">
      <c r="B420" s="211"/>
      <c r="C420" s="211"/>
      <c r="D420" s="211"/>
      <c r="E420" s="211"/>
      <c r="F420" s="211"/>
      <c r="G420" s="211"/>
    </row>
    <row r="421" spans="2:7" x14ac:dyDescent="0.45">
      <c r="B421" s="211"/>
      <c r="C421" s="211"/>
      <c r="D421" s="211"/>
      <c r="E421" s="211"/>
      <c r="F421" s="211"/>
      <c r="G421" s="211"/>
    </row>
    <row r="422" spans="2:7" x14ac:dyDescent="0.45">
      <c r="B422" s="211"/>
      <c r="C422" s="211"/>
      <c r="D422" s="211"/>
      <c r="E422" s="211"/>
      <c r="F422" s="211"/>
      <c r="G422" s="211"/>
    </row>
    <row r="423" spans="2:7" x14ac:dyDescent="0.45">
      <c r="B423" s="211"/>
      <c r="C423" s="211"/>
      <c r="D423" s="211"/>
      <c r="E423" s="211"/>
      <c r="F423" s="211"/>
      <c r="G423" s="211"/>
    </row>
    <row r="424" spans="2:7" x14ac:dyDescent="0.45">
      <c r="B424" s="211"/>
      <c r="C424" s="211"/>
      <c r="D424" s="211"/>
      <c r="E424" s="211"/>
      <c r="F424" s="211"/>
      <c r="G424" s="211"/>
    </row>
    <row r="425" spans="2:7" x14ac:dyDescent="0.45">
      <c r="B425" s="211"/>
      <c r="C425" s="211"/>
      <c r="D425" s="211"/>
      <c r="E425" s="211"/>
      <c r="F425" s="211"/>
      <c r="G425" s="211"/>
    </row>
    <row r="426" spans="2:7" x14ac:dyDescent="0.45">
      <c r="B426" s="211"/>
      <c r="C426" s="211"/>
      <c r="D426" s="211"/>
      <c r="E426" s="211"/>
      <c r="F426" s="211"/>
      <c r="G426" s="211"/>
    </row>
    <row r="427" spans="2:7" x14ac:dyDescent="0.45">
      <c r="B427" s="211"/>
      <c r="C427" s="211"/>
      <c r="D427" s="211"/>
      <c r="E427" s="211"/>
      <c r="F427" s="211"/>
      <c r="G427" s="211"/>
    </row>
    <row r="428" spans="2:7" x14ac:dyDescent="0.45">
      <c r="B428" s="211"/>
      <c r="C428" s="211"/>
      <c r="D428" s="211"/>
      <c r="E428" s="211"/>
      <c r="F428" s="211"/>
      <c r="G428" s="211"/>
    </row>
    <row r="429" spans="2:7" x14ac:dyDescent="0.45">
      <c r="B429" s="211"/>
      <c r="C429" s="211"/>
      <c r="D429" s="211"/>
      <c r="E429" s="211"/>
      <c r="F429" s="211"/>
      <c r="G429" s="211"/>
    </row>
    <row r="430" spans="2:7" x14ac:dyDescent="0.45">
      <c r="B430" s="211"/>
      <c r="C430" s="211"/>
      <c r="D430" s="211"/>
      <c r="E430" s="211"/>
      <c r="F430" s="211"/>
      <c r="G430" s="211"/>
    </row>
    <row r="431" spans="2:7" x14ac:dyDescent="0.45">
      <c r="B431" s="211"/>
      <c r="C431" s="211"/>
      <c r="D431" s="211"/>
      <c r="E431" s="211"/>
      <c r="F431" s="211"/>
      <c r="G431" s="211"/>
    </row>
    <row r="432" spans="2:7" x14ac:dyDescent="0.45">
      <c r="B432" s="211"/>
      <c r="C432" s="211"/>
      <c r="D432" s="211"/>
      <c r="E432" s="211"/>
      <c r="F432" s="211"/>
      <c r="G432" s="211"/>
    </row>
    <row r="433" spans="2:7" x14ac:dyDescent="0.45">
      <c r="B433" s="211"/>
      <c r="C433" s="211"/>
      <c r="D433" s="211"/>
      <c r="E433" s="211"/>
      <c r="F433" s="211"/>
      <c r="G433" s="211"/>
    </row>
    <row r="434" spans="2:7" x14ac:dyDescent="0.45">
      <c r="B434" s="211"/>
      <c r="C434" s="211"/>
      <c r="D434" s="211"/>
      <c r="E434" s="211"/>
      <c r="F434" s="211"/>
      <c r="G434" s="211"/>
    </row>
    <row r="435" spans="2:7" x14ac:dyDescent="0.45">
      <c r="B435" s="211"/>
      <c r="C435" s="211"/>
      <c r="D435" s="211"/>
      <c r="E435" s="211"/>
      <c r="F435" s="211"/>
      <c r="G435" s="211"/>
    </row>
    <row r="436" spans="2:7" x14ac:dyDescent="0.45">
      <c r="B436" s="211"/>
      <c r="C436" s="211"/>
      <c r="D436" s="211"/>
      <c r="E436" s="211"/>
      <c r="F436" s="211"/>
      <c r="G436" s="211"/>
    </row>
    <row r="437" spans="2:7" x14ac:dyDescent="0.45">
      <c r="B437" s="211"/>
      <c r="C437" s="211"/>
      <c r="D437" s="211"/>
      <c r="E437" s="211"/>
      <c r="F437" s="211"/>
      <c r="G437" s="211"/>
    </row>
    <row r="438" spans="2:7" x14ac:dyDescent="0.45">
      <c r="B438" s="211"/>
      <c r="C438" s="211"/>
      <c r="D438" s="211"/>
      <c r="E438" s="211"/>
      <c r="F438" s="211"/>
      <c r="G438" s="211"/>
    </row>
    <row r="439" spans="2:7" x14ac:dyDescent="0.45">
      <c r="B439" s="211"/>
      <c r="C439" s="211"/>
      <c r="D439" s="211"/>
      <c r="E439" s="211"/>
      <c r="F439" s="211"/>
      <c r="G439" s="211"/>
    </row>
    <row r="440" spans="2:7" x14ac:dyDescent="0.45">
      <c r="B440" s="211"/>
      <c r="C440" s="211"/>
      <c r="D440" s="211"/>
      <c r="E440" s="211"/>
      <c r="F440" s="211"/>
      <c r="G440" s="211"/>
    </row>
    <row r="441" spans="2:7" x14ac:dyDescent="0.45">
      <c r="B441" s="211"/>
      <c r="C441" s="211"/>
      <c r="D441" s="211"/>
      <c r="E441" s="211"/>
      <c r="F441" s="211"/>
      <c r="G441" s="211"/>
    </row>
    <row r="442" spans="2:7" x14ac:dyDescent="0.45">
      <c r="B442" s="211"/>
      <c r="C442" s="211"/>
      <c r="D442" s="211"/>
      <c r="E442" s="211"/>
      <c r="F442" s="211"/>
      <c r="G442" s="211"/>
    </row>
    <row r="443" spans="2:7" x14ac:dyDescent="0.45">
      <c r="B443" s="211"/>
      <c r="C443" s="211"/>
      <c r="D443" s="211"/>
      <c r="E443" s="211"/>
      <c r="F443" s="211"/>
      <c r="G443" s="211"/>
    </row>
    <row r="444" spans="2:7" x14ac:dyDescent="0.45">
      <c r="B444" s="211"/>
      <c r="C444" s="211"/>
      <c r="D444" s="211"/>
      <c r="E444" s="211"/>
      <c r="F444" s="211"/>
      <c r="G444" s="211"/>
    </row>
    <row r="445" spans="2:7" x14ac:dyDescent="0.45">
      <c r="B445" s="211"/>
      <c r="C445" s="211"/>
      <c r="D445" s="211"/>
      <c r="E445" s="211"/>
      <c r="F445" s="211"/>
      <c r="G445" s="211"/>
    </row>
    <row r="446" spans="2:7" x14ac:dyDescent="0.45">
      <c r="B446" s="211"/>
      <c r="C446" s="211"/>
      <c r="D446" s="211"/>
      <c r="E446" s="211"/>
      <c r="F446" s="211"/>
      <c r="G446" s="211"/>
    </row>
    <row r="447" spans="2:7" x14ac:dyDescent="0.45">
      <c r="B447" s="211"/>
      <c r="C447" s="211"/>
      <c r="D447" s="211"/>
      <c r="E447" s="211"/>
      <c r="F447" s="211"/>
      <c r="G447" s="211"/>
    </row>
    <row r="448" spans="2:7" x14ac:dyDescent="0.45">
      <c r="B448" s="211"/>
      <c r="C448" s="211"/>
      <c r="D448" s="211"/>
      <c r="E448" s="211"/>
      <c r="F448" s="211"/>
      <c r="G448" s="211"/>
    </row>
    <row r="449" spans="2:7" x14ac:dyDescent="0.45">
      <c r="B449" s="211"/>
      <c r="C449" s="211"/>
      <c r="D449" s="211"/>
      <c r="E449" s="211"/>
      <c r="F449" s="211"/>
      <c r="G449" s="211"/>
    </row>
    <row r="450" spans="2:7" x14ac:dyDescent="0.45">
      <c r="B450" s="211"/>
      <c r="C450" s="211"/>
      <c r="D450" s="211"/>
      <c r="E450" s="211"/>
      <c r="F450" s="211"/>
      <c r="G450" s="211"/>
    </row>
    <row r="451" spans="2:7" x14ac:dyDescent="0.45">
      <c r="B451" s="211"/>
      <c r="C451" s="211"/>
      <c r="D451" s="211"/>
      <c r="E451" s="211"/>
      <c r="F451" s="211"/>
      <c r="G451" s="211"/>
    </row>
    <row r="452" spans="2:7" x14ac:dyDescent="0.45">
      <c r="B452" s="211"/>
      <c r="C452" s="211"/>
      <c r="D452" s="211"/>
      <c r="E452" s="211"/>
      <c r="F452" s="211"/>
      <c r="G452" s="211"/>
    </row>
    <row r="453" spans="2:7" x14ac:dyDescent="0.45">
      <c r="B453" s="211"/>
      <c r="C453" s="211"/>
      <c r="D453" s="211"/>
      <c r="E453" s="211"/>
      <c r="F453" s="211"/>
      <c r="G453" s="211"/>
    </row>
    <row r="454" spans="2:7" x14ac:dyDescent="0.45">
      <c r="B454" s="211"/>
      <c r="C454" s="211"/>
      <c r="D454" s="211"/>
      <c r="E454" s="211"/>
      <c r="F454" s="211"/>
      <c r="G454" s="211"/>
    </row>
    <row r="455" spans="2:7" x14ac:dyDescent="0.45">
      <c r="B455" s="211"/>
      <c r="C455" s="211"/>
      <c r="D455" s="211"/>
      <c r="E455" s="211"/>
      <c r="F455" s="211"/>
      <c r="G455" s="211"/>
    </row>
    <row r="456" spans="2:7" x14ac:dyDescent="0.45">
      <c r="B456" s="211"/>
      <c r="C456" s="211"/>
      <c r="D456" s="211"/>
      <c r="E456" s="211"/>
      <c r="F456" s="211"/>
      <c r="G456" s="211"/>
    </row>
    <row r="457" spans="2:7" x14ac:dyDescent="0.45">
      <c r="B457" s="211"/>
      <c r="C457" s="211"/>
      <c r="D457" s="211"/>
      <c r="E457" s="211"/>
      <c r="F457" s="211"/>
      <c r="G457" s="211"/>
    </row>
    <row r="458" spans="2:7" x14ac:dyDescent="0.45">
      <c r="B458" s="211"/>
      <c r="C458" s="211"/>
      <c r="D458" s="211"/>
      <c r="E458" s="211"/>
      <c r="F458" s="211"/>
      <c r="G458" s="211"/>
    </row>
    <row r="459" spans="2:7" x14ac:dyDescent="0.45">
      <c r="B459" s="211"/>
      <c r="C459" s="211"/>
      <c r="D459" s="211"/>
      <c r="E459" s="211"/>
      <c r="F459" s="211"/>
      <c r="G459" s="211"/>
    </row>
    <row r="460" spans="2:7" x14ac:dyDescent="0.45">
      <c r="B460" s="211"/>
      <c r="C460" s="211"/>
      <c r="D460" s="211"/>
      <c r="E460" s="211"/>
      <c r="F460" s="211"/>
      <c r="G460" s="211"/>
    </row>
    <row r="461" spans="2:7" x14ac:dyDescent="0.45">
      <c r="B461" s="211"/>
      <c r="C461" s="211"/>
      <c r="D461" s="211"/>
      <c r="E461" s="211"/>
      <c r="F461" s="211"/>
      <c r="G461" s="211"/>
    </row>
    <row r="462" spans="2:7" x14ac:dyDescent="0.45">
      <c r="B462" s="211"/>
      <c r="C462" s="211"/>
      <c r="D462" s="211"/>
      <c r="E462" s="211"/>
      <c r="F462" s="211"/>
      <c r="G462" s="211"/>
    </row>
    <row r="463" spans="2:7" x14ac:dyDescent="0.45">
      <c r="B463" s="211"/>
      <c r="C463" s="211"/>
      <c r="D463" s="211"/>
      <c r="E463" s="211"/>
      <c r="F463" s="211"/>
      <c r="G463" s="211"/>
    </row>
    <row r="464" spans="2:7" x14ac:dyDescent="0.45">
      <c r="B464" s="211"/>
      <c r="C464" s="211"/>
      <c r="D464" s="211"/>
      <c r="E464" s="211"/>
      <c r="F464" s="211"/>
      <c r="G464" s="211"/>
    </row>
    <row r="465" spans="2:7" x14ac:dyDescent="0.45">
      <c r="B465" s="211"/>
      <c r="C465" s="211"/>
      <c r="D465" s="211"/>
      <c r="E465" s="211"/>
      <c r="F465" s="211"/>
      <c r="G465" s="211"/>
    </row>
    <row r="466" spans="2:7" x14ac:dyDescent="0.45">
      <c r="B466" s="211"/>
      <c r="C466" s="211"/>
      <c r="D466" s="211"/>
      <c r="E466" s="211"/>
      <c r="F466" s="211"/>
      <c r="G466" s="211"/>
    </row>
    <row r="467" spans="2:7" x14ac:dyDescent="0.45">
      <c r="B467" s="211"/>
      <c r="C467" s="211"/>
      <c r="D467" s="211"/>
      <c r="E467" s="211"/>
      <c r="F467" s="211"/>
      <c r="G467" s="211"/>
    </row>
    <row r="468" spans="2:7" x14ac:dyDescent="0.45">
      <c r="B468" s="211"/>
      <c r="C468" s="211"/>
      <c r="D468" s="211"/>
      <c r="E468" s="211"/>
      <c r="F468" s="211"/>
      <c r="G468" s="211"/>
    </row>
    <row r="469" spans="2:7" x14ac:dyDescent="0.45">
      <c r="B469" s="211"/>
      <c r="C469" s="211"/>
      <c r="D469" s="211"/>
      <c r="E469" s="211"/>
      <c r="F469" s="211"/>
      <c r="G469" s="211"/>
    </row>
    <row r="470" spans="2:7" x14ac:dyDescent="0.45">
      <c r="B470" s="211"/>
      <c r="C470" s="211"/>
      <c r="D470" s="211"/>
      <c r="E470" s="211"/>
      <c r="F470" s="211"/>
      <c r="G470" s="211"/>
    </row>
    <row r="471" spans="2:7" x14ac:dyDescent="0.45">
      <c r="B471" s="211"/>
      <c r="C471" s="211"/>
      <c r="D471" s="211"/>
      <c r="E471" s="211"/>
      <c r="F471" s="211"/>
      <c r="G471" s="211"/>
    </row>
    <row r="472" spans="2:7" x14ac:dyDescent="0.45">
      <c r="B472" s="211"/>
      <c r="C472" s="211"/>
      <c r="D472" s="211"/>
      <c r="E472" s="211"/>
      <c r="F472" s="211"/>
      <c r="G472" s="211"/>
    </row>
    <row r="473" spans="2:7" x14ac:dyDescent="0.45">
      <c r="B473" s="211"/>
      <c r="C473" s="211"/>
      <c r="D473" s="211"/>
      <c r="E473" s="211"/>
      <c r="F473" s="211"/>
      <c r="G473" s="211"/>
    </row>
    <row r="474" spans="2:7" x14ac:dyDescent="0.45">
      <c r="B474" s="211"/>
      <c r="C474" s="211"/>
      <c r="D474" s="211"/>
      <c r="E474" s="211"/>
      <c r="F474" s="211"/>
      <c r="G474" s="211"/>
    </row>
    <row r="475" spans="2:7" x14ac:dyDescent="0.45">
      <c r="B475" s="211"/>
      <c r="C475" s="211"/>
      <c r="D475" s="211"/>
      <c r="E475" s="211"/>
      <c r="F475" s="211"/>
      <c r="G475" s="211"/>
    </row>
    <row r="476" spans="2:7" x14ac:dyDescent="0.45">
      <c r="B476" s="211"/>
      <c r="C476" s="211"/>
      <c r="D476" s="211"/>
      <c r="E476" s="211"/>
      <c r="F476" s="211"/>
      <c r="G476" s="211"/>
    </row>
    <row r="477" spans="2:7" x14ac:dyDescent="0.45">
      <c r="B477" s="211"/>
      <c r="C477" s="211"/>
      <c r="D477" s="211"/>
      <c r="E477" s="211"/>
      <c r="F477" s="211"/>
      <c r="G477" s="211"/>
    </row>
    <row r="478" spans="2:7" x14ac:dyDescent="0.45">
      <c r="B478" s="211"/>
      <c r="C478" s="211"/>
      <c r="D478" s="211"/>
      <c r="E478" s="211"/>
      <c r="F478" s="211"/>
      <c r="G478" s="211"/>
    </row>
    <row r="479" spans="2:7" x14ac:dyDescent="0.45">
      <c r="B479" s="211"/>
      <c r="C479" s="211"/>
      <c r="D479" s="211"/>
      <c r="E479" s="211"/>
      <c r="F479" s="211"/>
      <c r="G479" s="211"/>
    </row>
    <row r="480" spans="2:7" x14ac:dyDescent="0.45">
      <c r="B480" s="211"/>
      <c r="C480" s="211"/>
      <c r="D480" s="211"/>
      <c r="E480" s="211"/>
      <c r="F480" s="211"/>
      <c r="G480" s="211"/>
    </row>
    <row r="481" spans="2:7" x14ac:dyDescent="0.45">
      <c r="B481" s="211"/>
      <c r="C481" s="211"/>
      <c r="D481" s="211"/>
      <c r="E481" s="211"/>
      <c r="F481" s="211"/>
      <c r="G481" s="211"/>
    </row>
    <row r="482" spans="2:7" x14ac:dyDescent="0.45">
      <c r="B482" s="211"/>
      <c r="C482" s="211"/>
      <c r="D482" s="211"/>
      <c r="E482" s="211"/>
      <c r="F482" s="211"/>
      <c r="G482" s="211"/>
    </row>
    <row r="483" spans="2:7" x14ac:dyDescent="0.45">
      <c r="B483" s="211"/>
      <c r="C483" s="211"/>
      <c r="D483" s="211"/>
      <c r="E483" s="211"/>
      <c r="F483" s="211"/>
      <c r="G483" s="211"/>
    </row>
    <row r="484" spans="2:7" x14ac:dyDescent="0.45">
      <c r="B484" s="211"/>
      <c r="C484" s="211"/>
      <c r="D484" s="211"/>
      <c r="E484" s="211"/>
      <c r="F484" s="211"/>
      <c r="G484" s="211"/>
    </row>
    <row r="485" spans="2:7" x14ac:dyDescent="0.45">
      <c r="B485" s="211"/>
      <c r="C485" s="211"/>
      <c r="D485" s="211"/>
      <c r="E485" s="211"/>
      <c r="F485" s="211"/>
      <c r="G485" s="211"/>
    </row>
    <row r="486" spans="2:7" x14ac:dyDescent="0.45">
      <c r="B486" s="211"/>
      <c r="C486" s="211"/>
      <c r="D486" s="211"/>
      <c r="E486" s="211"/>
      <c r="F486" s="211"/>
      <c r="G486" s="211"/>
    </row>
    <row r="487" spans="2:7" x14ac:dyDescent="0.45">
      <c r="B487" s="211"/>
      <c r="C487" s="211"/>
      <c r="D487" s="211"/>
      <c r="E487" s="211"/>
      <c r="F487" s="211"/>
      <c r="G487" s="211"/>
    </row>
    <row r="488" spans="2:7" x14ac:dyDescent="0.45">
      <c r="B488" s="211"/>
      <c r="C488" s="211"/>
      <c r="D488" s="211"/>
      <c r="E488" s="211"/>
      <c r="F488" s="211"/>
      <c r="G488" s="211"/>
    </row>
    <row r="489" spans="2:7" x14ac:dyDescent="0.45">
      <c r="B489" s="211"/>
      <c r="C489" s="211"/>
      <c r="D489" s="211"/>
      <c r="E489" s="211"/>
      <c r="F489" s="211"/>
      <c r="G489" s="211"/>
    </row>
    <row r="490" spans="2:7" x14ac:dyDescent="0.45">
      <c r="B490" s="211"/>
      <c r="C490" s="211"/>
      <c r="D490" s="211"/>
      <c r="E490" s="211"/>
      <c r="F490" s="211"/>
      <c r="G490" s="211"/>
    </row>
    <row r="491" spans="2:7" x14ac:dyDescent="0.45">
      <c r="B491" s="211"/>
      <c r="C491" s="211"/>
      <c r="D491" s="211"/>
      <c r="E491" s="211"/>
      <c r="F491" s="211"/>
      <c r="G491" s="211"/>
    </row>
    <row r="492" spans="2:7" x14ac:dyDescent="0.45">
      <c r="B492" s="211"/>
      <c r="C492" s="211"/>
      <c r="D492" s="211"/>
      <c r="E492" s="211"/>
      <c r="F492" s="211"/>
      <c r="G492" s="211"/>
    </row>
    <row r="493" spans="2:7" x14ac:dyDescent="0.45">
      <c r="B493" s="211"/>
      <c r="C493" s="211"/>
      <c r="D493" s="211"/>
      <c r="E493" s="211"/>
      <c r="F493" s="211"/>
      <c r="G493" s="211"/>
    </row>
    <row r="494" spans="2:7" x14ac:dyDescent="0.45">
      <c r="B494" s="211"/>
      <c r="C494" s="211"/>
      <c r="D494" s="211"/>
      <c r="E494" s="211"/>
      <c r="F494" s="211"/>
      <c r="G494" s="211"/>
    </row>
    <row r="495" spans="2:7" x14ac:dyDescent="0.45">
      <c r="B495" s="211"/>
      <c r="C495" s="211"/>
      <c r="D495" s="211"/>
      <c r="E495" s="211"/>
      <c r="F495" s="211"/>
      <c r="G495" s="211"/>
    </row>
    <row r="496" spans="2:7" x14ac:dyDescent="0.45">
      <c r="B496" s="211"/>
      <c r="C496" s="211"/>
      <c r="D496" s="211"/>
      <c r="E496" s="211"/>
      <c r="F496" s="211"/>
      <c r="G496" s="211"/>
    </row>
    <row r="497" spans="2:7" x14ac:dyDescent="0.45">
      <c r="B497" s="211"/>
      <c r="C497" s="211"/>
      <c r="D497" s="211"/>
      <c r="E497" s="211"/>
      <c r="F497" s="211"/>
      <c r="G497" s="211"/>
    </row>
    <row r="498" spans="2:7" x14ac:dyDescent="0.45">
      <c r="B498" s="211"/>
      <c r="C498" s="211"/>
      <c r="D498" s="211"/>
      <c r="E498" s="211"/>
      <c r="F498" s="211"/>
      <c r="G498" s="211"/>
    </row>
    <row r="499" spans="2:7" x14ac:dyDescent="0.45">
      <c r="B499" s="211"/>
      <c r="C499" s="211"/>
      <c r="D499" s="211"/>
      <c r="E499" s="211"/>
      <c r="F499" s="211"/>
      <c r="G499" s="211"/>
    </row>
    <row r="500" spans="2:7" x14ac:dyDescent="0.45">
      <c r="B500" s="211"/>
      <c r="C500" s="211"/>
      <c r="D500" s="211"/>
      <c r="E500" s="211"/>
      <c r="F500" s="211"/>
      <c r="G500" s="211"/>
    </row>
    <row r="501" spans="2:7" x14ac:dyDescent="0.45">
      <c r="B501" s="211"/>
      <c r="C501" s="211"/>
      <c r="D501" s="211"/>
      <c r="E501" s="211"/>
      <c r="F501" s="211"/>
      <c r="G501" s="211"/>
    </row>
    <row r="502" spans="2:7" x14ac:dyDescent="0.45">
      <c r="B502" s="211"/>
      <c r="C502" s="211"/>
      <c r="D502" s="211"/>
      <c r="E502" s="211"/>
      <c r="F502" s="211"/>
      <c r="G502" s="211"/>
    </row>
    <row r="503" spans="2:7" x14ac:dyDescent="0.45">
      <c r="B503" s="211"/>
      <c r="C503" s="211"/>
      <c r="D503" s="211"/>
      <c r="E503" s="211"/>
      <c r="F503" s="211"/>
      <c r="G503" s="211"/>
    </row>
    <row r="504" spans="2:7" x14ac:dyDescent="0.45">
      <c r="B504" s="211"/>
      <c r="C504" s="211"/>
      <c r="D504" s="211"/>
      <c r="E504" s="211"/>
      <c r="F504" s="211"/>
      <c r="G504" s="211"/>
    </row>
    <row r="505" spans="2:7" x14ac:dyDescent="0.45">
      <c r="B505" s="211"/>
      <c r="C505" s="211"/>
      <c r="D505" s="211"/>
      <c r="E505" s="211"/>
      <c r="F505" s="211"/>
      <c r="G505" s="211"/>
    </row>
    <row r="506" spans="2:7" x14ac:dyDescent="0.45">
      <c r="B506" s="211"/>
      <c r="C506" s="211"/>
      <c r="D506" s="211"/>
      <c r="E506" s="211"/>
      <c r="F506" s="211"/>
      <c r="G506" s="211"/>
    </row>
    <row r="507" spans="2:7" x14ac:dyDescent="0.45">
      <c r="B507" s="211"/>
      <c r="C507" s="211"/>
      <c r="D507" s="211"/>
      <c r="E507" s="211"/>
      <c r="F507" s="211"/>
      <c r="G507" s="211"/>
    </row>
    <row r="508" spans="2:7" x14ac:dyDescent="0.45">
      <c r="B508" s="211"/>
      <c r="C508" s="211"/>
      <c r="D508" s="211"/>
      <c r="E508" s="211"/>
      <c r="F508" s="211"/>
      <c r="G508" s="211"/>
    </row>
    <row r="509" spans="2:7" x14ac:dyDescent="0.45">
      <c r="B509" s="211"/>
      <c r="C509" s="211"/>
      <c r="D509" s="211"/>
      <c r="E509" s="211"/>
      <c r="F509" s="211"/>
      <c r="G509" s="211"/>
    </row>
    <row r="510" spans="2:7" x14ac:dyDescent="0.45">
      <c r="B510" s="211"/>
      <c r="C510" s="211"/>
      <c r="D510" s="211"/>
      <c r="E510" s="211"/>
      <c r="F510" s="211"/>
      <c r="G510" s="211"/>
    </row>
    <row r="511" spans="2:7" x14ac:dyDescent="0.45">
      <c r="B511" s="211"/>
      <c r="C511" s="211"/>
      <c r="D511" s="211"/>
      <c r="E511" s="211"/>
      <c r="F511" s="211"/>
      <c r="G511" s="211"/>
    </row>
    <row r="512" spans="2:7" x14ac:dyDescent="0.45">
      <c r="B512" s="211"/>
      <c r="C512" s="211"/>
      <c r="D512" s="211"/>
      <c r="E512" s="211"/>
      <c r="F512" s="211"/>
      <c r="G512" s="211"/>
    </row>
    <row r="513" spans="2:7" x14ac:dyDescent="0.45">
      <c r="B513" s="211"/>
      <c r="C513" s="211"/>
      <c r="D513" s="211"/>
      <c r="E513" s="211"/>
      <c r="F513" s="211"/>
      <c r="G513" s="211"/>
    </row>
    <row r="514" spans="2:7" x14ac:dyDescent="0.45">
      <c r="B514" s="211"/>
      <c r="C514" s="211"/>
      <c r="D514" s="211"/>
      <c r="E514" s="211"/>
      <c r="F514" s="211"/>
      <c r="G514" s="211"/>
    </row>
    <row r="515" spans="2:7" x14ac:dyDescent="0.45">
      <c r="B515" s="211"/>
      <c r="C515" s="211"/>
      <c r="D515" s="211"/>
      <c r="E515" s="211"/>
      <c r="F515" s="211"/>
      <c r="G515" s="211"/>
    </row>
    <row r="516" spans="2:7" x14ac:dyDescent="0.45">
      <c r="B516" s="211"/>
      <c r="C516" s="211"/>
      <c r="D516" s="211"/>
      <c r="E516" s="211"/>
      <c r="F516" s="211"/>
      <c r="G516" s="211"/>
    </row>
    <row r="517" spans="2:7" x14ac:dyDescent="0.45">
      <c r="B517" s="211"/>
      <c r="C517" s="211"/>
      <c r="D517" s="211"/>
      <c r="E517" s="211"/>
      <c r="F517" s="211"/>
      <c r="G517" s="211"/>
    </row>
    <row r="518" spans="2:7" x14ac:dyDescent="0.45">
      <c r="B518" s="211"/>
      <c r="C518" s="211"/>
      <c r="D518" s="211"/>
      <c r="E518" s="211"/>
      <c r="F518" s="211"/>
      <c r="G518" s="211"/>
    </row>
    <row r="519" spans="2:7" x14ac:dyDescent="0.45">
      <c r="B519" s="211"/>
      <c r="C519" s="211"/>
      <c r="D519" s="211"/>
      <c r="E519" s="211"/>
      <c r="F519" s="211"/>
      <c r="G519" s="211"/>
    </row>
    <row r="520" spans="2:7" x14ac:dyDescent="0.45">
      <c r="B520" s="211"/>
      <c r="C520" s="211"/>
      <c r="D520" s="211"/>
      <c r="E520" s="211"/>
      <c r="F520" s="211"/>
      <c r="G520" s="211"/>
    </row>
    <row r="521" spans="2:7" x14ac:dyDescent="0.45">
      <c r="B521" s="211"/>
      <c r="C521" s="211"/>
      <c r="D521" s="211"/>
      <c r="E521" s="211"/>
      <c r="F521" s="211"/>
      <c r="G521" s="211"/>
    </row>
    <row r="522" spans="2:7" x14ac:dyDescent="0.45">
      <c r="B522" s="211"/>
      <c r="C522" s="211"/>
      <c r="D522" s="211"/>
      <c r="E522" s="211"/>
      <c r="F522" s="211"/>
      <c r="G522" s="211"/>
    </row>
    <row r="523" spans="2:7" x14ac:dyDescent="0.45">
      <c r="B523" s="211"/>
      <c r="C523" s="211"/>
      <c r="D523" s="211"/>
      <c r="E523" s="211"/>
      <c r="F523" s="211"/>
      <c r="G523" s="211"/>
    </row>
    <row r="524" spans="2:7" x14ac:dyDescent="0.45">
      <c r="B524" s="211"/>
      <c r="C524" s="211"/>
      <c r="D524" s="211"/>
      <c r="E524" s="211"/>
      <c r="F524" s="211"/>
      <c r="G524" s="211"/>
    </row>
    <row r="525" spans="2:7" x14ac:dyDescent="0.45">
      <c r="B525" s="211"/>
      <c r="C525" s="211"/>
      <c r="D525" s="211"/>
      <c r="E525" s="211"/>
      <c r="F525" s="211"/>
      <c r="G525" s="211"/>
    </row>
    <row r="526" spans="2:7" x14ac:dyDescent="0.45">
      <c r="B526" s="211"/>
      <c r="C526" s="211"/>
      <c r="D526" s="211"/>
      <c r="E526" s="211"/>
      <c r="F526" s="211"/>
      <c r="G526" s="211"/>
    </row>
    <row r="527" spans="2:7" x14ac:dyDescent="0.45">
      <c r="B527" s="211"/>
      <c r="C527" s="211"/>
      <c r="D527" s="211"/>
      <c r="E527" s="211"/>
      <c r="F527" s="211"/>
      <c r="G527" s="211"/>
    </row>
    <row r="528" spans="2:7" x14ac:dyDescent="0.45">
      <c r="B528" s="211"/>
      <c r="C528" s="211"/>
      <c r="D528" s="211"/>
      <c r="E528" s="211"/>
      <c r="F528" s="211"/>
      <c r="G528" s="211"/>
    </row>
    <row r="529" spans="2:7" x14ac:dyDescent="0.45">
      <c r="B529" s="211"/>
      <c r="C529" s="211"/>
      <c r="D529" s="211"/>
      <c r="E529" s="211"/>
      <c r="F529" s="211"/>
      <c r="G529" s="211"/>
    </row>
    <row r="530" spans="2:7" x14ac:dyDescent="0.45">
      <c r="B530" s="211"/>
      <c r="C530" s="211"/>
      <c r="D530" s="211"/>
      <c r="E530" s="211"/>
      <c r="F530" s="211"/>
      <c r="G530" s="211"/>
    </row>
    <row r="531" spans="2:7" x14ac:dyDescent="0.45">
      <c r="B531" s="211"/>
      <c r="C531" s="211"/>
      <c r="D531" s="211"/>
      <c r="E531" s="211"/>
      <c r="F531" s="211"/>
      <c r="G531" s="211"/>
    </row>
    <row r="532" spans="2:7" x14ac:dyDescent="0.45">
      <c r="B532" s="211"/>
      <c r="C532" s="211"/>
      <c r="D532" s="211"/>
      <c r="E532" s="211"/>
      <c r="F532" s="211"/>
      <c r="G532" s="211"/>
    </row>
    <row r="533" spans="2:7" x14ac:dyDescent="0.45">
      <c r="B533" s="211"/>
      <c r="C533" s="211"/>
      <c r="D533" s="211"/>
      <c r="E533" s="211"/>
      <c r="F533" s="211"/>
      <c r="G533" s="211"/>
    </row>
    <row r="534" spans="2:7" x14ac:dyDescent="0.45">
      <c r="B534" s="211"/>
      <c r="C534" s="211"/>
      <c r="D534" s="211"/>
      <c r="E534" s="211"/>
      <c r="F534" s="211"/>
      <c r="G534" s="211"/>
    </row>
    <row r="535" spans="2:7" x14ac:dyDescent="0.45">
      <c r="B535" s="211"/>
      <c r="C535" s="211"/>
      <c r="D535" s="211"/>
      <c r="E535" s="211"/>
      <c r="F535" s="211"/>
      <c r="G535" s="211"/>
    </row>
    <row r="536" spans="2:7" x14ac:dyDescent="0.45">
      <c r="B536" s="211"/>
      <c r="C536" s="211"/>
      <c r="D536" s="211"/>
      <c r="E536" s="211"/>
      <c r="F536" s="211"/>
      <c r="G536" s="211"/>
    </row>
    <row r="537" spans="2:7" x14ac:dyDescent="0.45">
      <c r="B537" s="211"/>
      <c r="C537" s="211"/>
      <c r="D537" s="211"/>
      <c r="E537" s="211"/>
      <c r="F537" s="211"/>
      <c r="G537" s="211"/>
    </row>
    <row r="538" spans="2:7" x14ac:dyDescent="0.45">
      <c r="B538" s="211"/>
      <c r="C538" s="211"/>
      <c r="D538" s="211"/>
      <c r="E538" s="211"/>
      <c r="F538" s="211"/>
      <c r="G538" s="211"/>
    </row>
    <row r="539" spans="2:7" x14ac:dyDescent="0.45">
      <c r="B539" s="211"/>
      <c r="C539" s="211"/>
      <c r="D539" s="211"/>
      <c r="E539" s="211"/>
      <c r="F539" s="211"/>
      <c r="G539" s="211"/>
    </row>
    <row r="540" spans="2:7" x14ac:dyDescent="0.45">
      <c r="B540" s="211"/>
      <c r="C540" s="211"/>
      <c r="D540" s="211"/>
      <c r="E540" s="211"/>
      <c r="F540" s="211"/>
      <c r="G540" s="211"/>
    </row>
    <row r="541" spans="2:7" x14ac:dyDescent="0.45">
      <c r="B541" s="211"/>
      <c r="C541" s="211"/>
      <c r="D541" s="211"/>
      <c r="E541" s="211"/>
      <c r="F541" s="211"/>
      <c r="G541" s="211"/>
    </row>
    <row r="542" spans="2:7" x14ac:dyDescent="0.45">
      <c r="B542" s="211"/>
      <c r="C542" s="211"/>
      <c r="D542" s="211"/>
      <c r="E542" s="211"/>
      <c r="F542" s="211"/>
      <c r="G542" s="211"/>
    </row>
    <row r="543" spans="2:7" x14ac:dyDescent="0.45">
      <c r="B543" s="211"/>
      <c r="C543" s="211"/>
      <c r="D543" s="211"/>
      <c r="E543" s="211"/>
      <c r="F543" s="211"/>
      <c r="G543" s="211"/>
    </row>
    <row r="544" spans="2:7" x14ac:dyDescent="0.45">
      <c r="B544" s="211"/>
      <c r="C544" s="211"/>
      <c r="D544" s="211"/>
      <c r="E544" s="211"/>
      <c r="F544" s="211"/>
      <c r="G544" s="211"/>
    </row>
    <row r="545" spans="2:7" x14ac:dyDescent="0.45">
      <c r="B545" s="211"/>
      <c r="C545" s="211"/>
      <c r="D545" s="211"/>
      <c r="E545" s="211"/>
      <c r="F545" s="211"/>
      <c r="G545" s="211"/>
    </row>
    <row r="546" spans="2:7" x14ac:dyDescent="0.45">
      <c r="B546" s="211"/>
      <c r="C546" s="211"/>
      <c r="D546" s="211"/>
      <c r="E546" s="211"/>
      <c r="F546" s="211"/>
      <c r="G546" s="211"/>
    </row>
    <row r="547" spans="2:7" x14ac:dyDescent="0.45">
      <c r="B547" s="211"/>
      <c r="C547" s="211"/>
      <c r="D547" s="211"/>
      <c r="E547" s="211"/>
      <c r="F547" s="211"/>
      <c r="G547" s="211"/>
    </row>
    <row r="548" spans="2:7" x14ac:dyDescent="0.45">
      <c r="B548" s="211"/>
      <c r="C548" s="211"/>
      <c r="D548" s="211"/>
      <c r="E548" s="211"/>
      <c r="F548" s="211"/>
      <c r="G548" s="211"/>
    </row>
    <row r="549" spans="2:7" x14ac:dyDescent="0.45">
      <c r="B549" s="211"/>
      <c r="C549" s="211"/>
      <c r="D549" s="211"/>
      <c r="E549" s="211"/>
      <c r="F549" s="211"/>
      <c r="G549" s="211"/>
    </row>
    <row r="550" spans="2:7" x14ac:dyDescent="0.45">
      <c r="B550" s="211"/>
      <c r="C550" s="211"/>
      <c r="D550" s="211"/>
      <c r="E550" s="211"/>
      <c r="F550" s="211"/>
      <c r="G550" s="211"/>
    </row>
    <row r="551" spans="2:7" x14ac:dyDescent="0.45">
      <c r="B551" s="211"/>
      <c r="C551" s="211"/>
      <c r="D551" s="211"/>
      <c r="E551" s="211"/>
      <c r="F551" s="211"/>
      <c r="G551" s="211"/>
    </row>
    <row r="552" spans="2:7" x14ac:dyDescent="0.45">
      <c r="B552" s="211"/>
      <c r="C552" s="211"/>
      <c r="D552" s="211"/>
      <c r="E552" s="211"/>
      <c r="F552" s="211"/>
      <c r="G552" s="211"/>
    </row>
    <row r="553" spans="2:7" x14ac:dyDescent="0.45">
      <c r="B553" s="211"/>
      <c r="C553" s="211"/>
      <c r="D553" s="211"/>
      <c r="E553" s="211"/>
      <c r="F553" s="211"/>
      <c r="G553" s="211"/>
    </row>
    <row r="554" spans="2:7" x14ac:dyDescent="0.45">
      <c r="B554" s="211"/>
      <c r="C554" s="211"/>
      <c r="D554" s="211"/>
      <c r="E554" s="211"/>
      <c r="F554" s="211"/>
      <c r="G554" s="211"/>
    </row>
    <row r="555" spans="2:7" x14ac:dyDescent="0.45">
      <c r="B555" s="211"/>
      <c r="C555" s="211"/>
      <c r="D555" s="211"/>
      <c r="E555" s="211"/>
      <c r="F555" s="211"/>
      <c r="G555" s="211"/>
    </row>
    <row r="556" spans="2:7" x14ac:dyDescent="0.45">
      <c r="B556" s="211"/>
      <c r="C556" s="211"/>
      <c r="D556" s="211"/>
      <c r="E556" s="211"/>
      <c r="F556" s="211"/>
      <c r="G556" s="211"/>
    </row>
    <row r="557" spans="2:7" x14ac:dyDescent="0.45">
      <c r="B557" s="211"/>
      <c r="C557" s="211"/>
      <c r="D557" s="211"/>
      <c r="E557" s="211"/>
      <c r="F557" s="211"/>
      <c r="G557" s="211"/>
    </row>
    <row r="558" spans="2:7" x14ac:dyDescent="0.45">
      <c r="B558" s="211"/>
      <c r="C558" s="211"/>
      <c r="D558" s="211"/>
      <c r="E558" s="211"/>
      <c r="F558" s="211"/>
      <c r="G558" s="211"/>
    </row>
    <row r="559" spans="2:7" x14ac:dyDescent="0.45">
      <c r="B559" s="211"/>
      <c r="C559" s="211"/>
      <c r="D559" s="211"/>
      <c r="E559" s="211"/>
      <c r="F559" s="211"/>
      <c r="G559" s="211"/>
    </row>
    <row r="560" spans="2:7" x14ac:dyDescent="0.45">
      <c r="B560" s="211"/>
      <c r="C560" s="211"/>
      <c r="D560" s="211"/>
      <c r="E560" s="211"/>
      <c r="F560" s="211"/>
      <c r="G560" s="211"/>
    </row>
    <row r="561" spans="2:7" x14ac:dyDescent="0.45">
      <c r="B561" s="211"/>
      <c r="C561" s="211"/>
      <c r="D561" s="211"/>
      <c r="E561" s="211"/>
      <c r="F561" s="211"/>
      <c r="G561" s="211"/>
    </row>
    <row r="562" spans="2:7" x14ac:dyDescent="0.45">
      <c r="B562" s="211"/>
      <c r="C562" s="211"/>
      <c r="D562" s="211"/>
      <c r="E562" s="211"/>
      <c r="F562" s="211"/>
      <c r="G562" s="211"/>
    </row>
    <row r="563" spans="2:7" x14ac:dyDescent="0.45">
      <c r="B563" s="211"/>
      <c r="C563" s="211"/>
      <c r="D563" s="211"/>
      <c r="E563" s="211"/>
      <c r="F563" s="211"/>
      <c r="G563" s="211"/>
    </row>
    <row r="564" spans="2:7" x14ac:dyDescent="0.45">
      <c r="B564" s="211"/>
      <c r="C564" s="211"/>
      <c r="D564" s="211"/>
      <c r="E564" s="211"/>
      <c r="F564" s="211"/>
      <c r="G564" s="211"/>
    </row>
    <row r="565" spans="2:7" x14ac:dyDescent="0.45">
      <c r="B565" s="211"/>
      <c r="C565" s="211"/>
      <c r="D565" s="211"/>
      <c r="E565" s="211"/>
      <c r="F565" s="211"/>
      <c r="G565" s="211"/>
    </row>
    <row r="566" spans="2:7" x14ac:dyDescent="0.45">
      <c r="B566" s="211"/>
      <c r="C566" s="211"/>
      <c r="D566" s="211"/>
      <c r="E566" s="211"/>
      <c r="F566" s="211"/>
      <c r="G566" s="211"/>
    </row>
    <row r="567" spans="2:7" x14ac:dyDescent="0.45">
      <c r="B567" s="211"/>
      <c r="C567" s="211"/>
      <c r="D567" s="211"/>
      <c r="E567" s="211"/>
      <c r="F567" s="211"/>
      <c r="G567" s="211"/>
    </row>
    <row r="568" spans="2:7" x14ac:dyDescent="0.45">
      <c r="B568" s="211"/>
      <c r="C568" s="211"/>
      <c r="D568" s="211"/>
      <c r="E568" s="211"/>
      <c r="F568" s="211"/>
      <c r="G568" s="211"/>
    </row>
    <row r="569" spans="2:7" x14ac:dyDescent="0.45">
      <c r="B569" s="211"/>
      <c r="C569" s="211"/>
      <c r="D569" s="211"/>
      <c r="E569" s="211"/>
      <c r="F569" s="211"/>
      <c r="G569" s="211"/>
    </row>
    <row r="570" spans="2:7" x14ac:dyDescent="0.45">
      <c r="B570" s="211"/>
      <c r="C570" s="211"/>
      <c r="D570" s="211"/>
      <c r="E570" s="211"/>
      <c r="F570" s="211"/>
      <c r="G570" s="211"/>
    </row>
    <row r="571" spans="2:7" x14ac:dyDescent="0.45">
      <c r="B571" s="211"/>
      <c r="C571" s="211"/>
      <c r="D571" s="211"/>
      <c r="E571" s="211"/>
      <c r="F571" s="211"/>
      <c r="G571" s="211"/>
    </row>
    <row r="572" spans="2:7" x14ac:dyDescent="0.45">
      <c r="B572" s="211"/>
      <c r="C572" s="211"/>
      <c r="D572" s="211"/>
      <c r="E572" s="211"/>
      <c r="F572" s="211"/>
      <c r="G572" s="211"/>
    </row>
    <row r="573" spans="2:7" x14ac:dyDescent="0.45">
      <c r="B573" s="211"/>
      <c r="C573" s="211"/>
      <c r="D573" s="211"/>
      <c r="E573" s="211"/>
      <c r="F573" s="211"/>
      <c r="G573" s="211"/>
    </row>
    <row r="574" spans="2:7" x14ac:dyDescent="0.45">
      <c r="B574" s="211"/>
      <c r="C574" s="211"/>
      <c r="D574" s="211"/>
      <c r="E574" s="211"/>
      <c r="F574" s="211"/>
      <c r="G574" s="211"/>
    </row>
    <row r="575" spans="2:7" x14ac:dyDescent="0.45">
      <c r="B575" s="211"/>
      <c r="C575" s="211"/>
      <c r="D575" s="211"/>
      <c r="E575" s="211"/>
      <c r="F575" s="211"/>
      <c r="G575" s="211"/>
    </row>
    <row r="576" spans="2:7" x14ac:dyDescent="0.45">
      <c r="B576" s="211"/>
      <c r="C576" s="211"/>
      <c r="D576" s="211"/>
      <c r="E576" s="211"/>
      <c r="F576" s="211"/>
      <c r="G576" s="211"/>
    </row>
    <row r="577" spans="2:7" x14ac:dyDescent="0.45">
      <c r="B577" s="211"/>
      <c r="C577" s="211"/>
      <c r="D577" s="211"/>
      <c r="E577" s="211"/>
      <c r="F577" s="211"/>
      <c r="G577" s="211"/>
    </row>
    <row r="578" spans="2:7" x14ac:dyDescent="0.45">
      <c r="B578" s="211"/>
      <c r="C578" s="211"/>
      <c r="D578" s="211"/>
      <c r="E578" s="211"/>
      <c r="F578" s="211"/>
      <c r="G578" s="211"/>
    </row>
    <row r="579" spans="2:7" x14ac:dyDescent="0.45">
      <c r="B579" s="211"/>
      <c r="C579" s="211"/>
      <c r="D579" s="211"/>
      <c r="E579" s="211"/>
      <c r="F579" s="211"/>
      <c r="G579" s="211"/>
    </row>
    <row r="580" spans="2:7" x14ac:dyDescent="0.45">
      <c r="B580" s="211"/>
      <c r="C580" s="211"/>
      <c r="D580" s="211"/>
      <c r="E580" s="211"/>
      <c r="F580" s="211"/>
      <c r="G580" s="211"/>
    </row>
    <row r="581" spans="2:7" x14ac:dyDescent="0.45">
      <c r="B581" s="211"/>
      <c r="C581" s="211"/>
      <c r="D581" s="211"/>
      <c r="E581" s="211"/>
      <c r="F581" s="211"/>
      <c r="G581" s="211"/>
    </row>
    <row r="582" spans="2:7" x14ac:dyDescent="0.45">
      <c r="B582" s="211"/>
      <c r="C582" s="211"/>
      <c r="D582" s="211"/>
      <c r="E582" s="211"/>
      <c r="F582" s="211"/>
      <c r="G582" s="211"/>
    </row>
    <row r="583" spans="2:7" x14ac:dyDescent="0.45">
      <c r="B583" s="211"/>
      <c r="C583" s="211"/>
      <c r="D583" s="211"/>
      <c r="E583" s="211"/>
      <c r="F583" s="211"/>
      <c r="G583" s="211"/>
    </row>
    <row r="584" spans="2:7" x14ac:dyDescent="0.45">
      <c r="B584" s="211"/>
      <c r="C584" s="211"/>
      <c r="D584" s="211"/>
      <c r="E584" s="211"/>
      <c r="F584" s="211"/>
      <c r="G584" s="211"/>
    </row>
    <row r="585" spans="2:7" x14ac:dyDescent="0.45">
      <c r="B585" s="211"/>
      <c r="C585" s="211"/>
      <c r="D585" s="211"/>
      <c r="E585" s="211"/>
      <c r="F585" s="211"/>
      <c r="G585" s="211"/>
    </row>
    <row r="586" spans="2:7" x14ac:dyDescent="0.45">
      <c r="B586" s="211"/>
      <c r="C586" s="211"/>
      <c r="D586" s="211"/>
      <c r="E586" s="211"/>
      <c r="F586" s="211"/>
      <c r="G586" s="211"/>
    </row>
    <row r="587" spans="2:7" x14ac:dyDescent="0.45">
      <c r="B587" s="211"/>
      <c r="C587" s="211"/>
      <c r="D587" s="211"/>
      <c r="E587" s="211"/>
      <c r="F587" s="211"/>
      <c r="G587" s="211"/>
    </row>
    <row r="588" spans="2:7" x14ac:dyDescent="0.45">
      <c r="B588" s="211"/>
      <c r="C588" s="211"/>
      <c r="D588" s="211"/>
      <c r="E588" s="211"/>
      <c r="F588" s="211"/>
      <c r="G588" s="211"/>
    </row>
    <row r="589" spans="2:7" x14ac:dyDescent="0.45">
      <c r="B589" s="211"/>
      <c r="C589" s="211"/>
      <c r="D589" s="211"/>
      <c r="E589" s="211"/>
      <c r="F589" s="211"/>
      <c r="G589" s="211"/>
    </row>
    <row r="590" spans="2:7" x14ac:dyDescent="0.45">
      <c r="B590" s="211"/>
      <c r="C590" s="211"/>
      <c r="D590" s="211"/>
      <c r="E590" s="211"/>
      <c r="F590" s="211"/>
      <c r="G590" s="211"/>
    </row>
    <row r="591" spans="2:7" x14ac:dyDescent="0.45">
      <c r="B591" s="211"/>
      <c r="C591" s="211"/>
      <c r="D591" s="211"/>
      <c r="E591" s="211"/>
      <c r="F591" s="211"/>
      <c r="G591" s="211"/>
    </row>
    <row r="592" spans="2:7" x14ac:dyDescent="0.45">
      <c r="B592" s="211"/>
      <c r="C592" s="211"/>
      <c r="D592" s="211"/>
      <c r="E592" s="211"/>
      <c r="F592" s="211"/>
      <c r="G592" s="211"/>
    </row>
    <row r="593" spans="2:7" x14ac:dyDescent="0.45">
      <c r="B593" s="211"/>
      <c r="C593" s="211"/>
      <c r="D593" s="211"/>
      <c r="E593" s="211"/>
      <c r="F593" s="211"/>
      <c r="G593" s="211"/>
    </row>
    <row r="594" spans="2:7" x14ac:dyDescent="0.45">
      <c r="B594" s="211"/>
      <c r="C594" s="211"/>
      <c r="D594" s="211"/>
      <c r="E594" s="211"/>
      <c r="F594" s="211"/>
      <c r="G594" s="211"/>
    </row>
    <row r="595" spans="2:7" x14ac:dyDescent="0.45">
      <c r="B595" s="211"/>
      <c r="C595" s="211"/>
      <c r="D595" s="211"/>
      <c r="E595" s="211"/>
      <c r="F595" s="211"/>
      <c r="G595" s="211"/>
    </row>
    <row r="596" spans="2:7" x14ac:dyDescent="0.45">
      <c r="B596" s="211"/>
      <c r="C596" s="211"/>
      <c r="D596" s="211"/>
      <c r="E596" s="211"/>
      <c r="F596" s="211"/>
      <c r="G596" s="211"/>
    </row>
    <row r="597" spans="2:7" x14ac:dyDescent="0.45">
      <c r="B597" s="211"/>
      <c r="C597" s="211"/>
      <c r="D597" s="211"/>
      <c r="E597" s="211"/>
      <c r="F597" s="211"/>
      <c r="G597" s="211"/>
    </row>
    <row r="598" spans="2:7" x14ac:dyDescent="0.45">
      <c r="B598" s="211"/>
      <c r="C598" s="211"/>
      <c r="D598" s="211"/>
      <c r="E598" s="211"/>
      <c r="F598" s="211"/>
      <c r="G598" s="211"/>
    </row>
    <row r="599" spans="2:7" x14ac:dyDescent="0.45">
      <c r="B599" s="211"/>
      <c r="C599" s="211"/>
      <c r="D599" s="211"/>
      <c r="E599" s="211"/>
      <c r="F599" s="211"/>
      <c r="G599" s="211"/>
    </row>
    <row r="600" spans="2:7" x14ac:dyDescent="0.45">
      <c r="B600" s="211"/>
      <c r="C600" s="211"/>
      <c r="D600" s="211"/>
      <c r="E600" s="211"/>
      <c r="F600" s="211"/>
      <c r="G600" s="211"/>
    </row>
    <row r="601" spans="2:7" x14ac:dyDescent="0.45">
      <c r="B601" s="211"/>
      <c r="C601" s="211"/>
      <c r="D601" s="211"/>
      <c r="E601" s="211"/>
      <c r="F601" s="211"/>
      <c r="G601" s="211"/>
    </row>
    <row r="602" spans="2:7" x14ac:dyDescent="0.45">
      <c r="B602" s="211"/>
      <c r="C602" s="211"/>
      <c r="D602" s="211"/>
      <c r="E602" s="211"/>
      <c r="F602" s="211"/>
      <c r="G602" s="211"/>
    </row>
    <row r="603" spans="2:7" x14ac:dyDescent="0.45">
      <c r="B603" s="211"/>
      <c r="C603" s="211"/>
      <c r="D603" s="211"/>
      <c r="E603" s="211"/>
      <c r="F603" s="211"/>
      <c r="G603" s="211"/>
    </row>
    <row r="604" spans="2:7" x14ac:dyDescent="0.45">
      <c r="B604" s="211"/>
      <c r="C604" s="211"/>
      <c r="D604" s="211"/>
      <c r="E604" s="211"/>
      <c r="F604" s="211"/>
      <c r="G604" s="211"/>
    </row>
    <row r="605" spans="2:7" x14ac:dyDescent="0.45">
      <c r="B605" s="211"/>
      <c r="C605" s="211"/>
      <c r="D605" s="211"/>
      <c r="E605" s="211"/>
      <c r="F605" s="211"/>
      <c r="G605" s="211"/>
    </row>
    <row r="606" spans="2:7" x14ac:dyDescent="0.45">
      <c r="B606" s="211"/>
      <c r="C606" s="211"/>
      <c r="D606" s="211"/>
      <c r="E606" s="211"/>
      <c r="F606" s="211"/>
      <c r="G606" s="211"/>
    </row>
    <row r="607" spans="2:7" x14ac:dyDescent="0.45">
      <c r="B607" s="211"/>
      <c r="C607" s="211"/>
      <c r="D607" s="211"/>
      <c r="E607" s="211"/>
      <c r="F607" s="211"/>
      <c r="G607" s="211"/>
    </row>
    <row r="608" spans="2:7" x14ac:dyDescent="0.45">
      <c r="B608" s="211"/>
      <c r="C608" s="211"/>
      <c r="D608" s="211"/>
      <c r="E608" s="211"/>
      <c r="F608" s="211"/>
      <c r="G608" s="211"/>
    </row>
    <row r="609" spans="2:7" x14ac:dyDescent="0.45">
      <c r="B609" s="211"/>
      <c r="C609" s="211"/>
      <c r="D609" s="211"/>
      <c r="E609" s="211"/>
      <c r="F609" s="211"/>
      <c r="G609" s="211"/>
    </row>
    <row r="610" spans="2:7" x14ac:dyDescent="0.45">
      <c r="B610" s="211"/>
      <c r="C610" s="211"/>
      <c r="D610" s="211"/>
      <c r="E610" s="211"/>
      <c r="F610" s="211"/>
      <c r="G610" s="211"/>
    </row>
    <row r="611" spans="2:7" x14ac:dyDescent="0.45">
      <c r="B611" s="211"/>
      <c r="C611" s="211"/>
      <c r="D611" s="211"/>
      <c r="E611" s="211"/>
      <c r="F611" s="211"/>
      <c r="G611" s="211"/>
    </row>
    <row r="612" spans="2:7" x14ac:dyDescent="0.45">
      <c r="B612" s="211"/>
      <c r="C612" s="211"/>
      <c r="D612" s="211"/>
      <c r="E612" s="211"/>
      <c r="F612" s="211"/>
      <c r="G612" s="211"/>
    </row>
    <row r="613" spans="2:7" x14ac:dyDescent="0.45">
      <c r="B613" s="211"/>
      <c r="C613" s="211"/>
      <c r="D613" s="211"/>
      <c r="E613" s="211"/>
      <c r="F613" s="211"/>
      <c r="G613" s="211"/>
    </row>
    <row r="614" spans="2:7" x14ac:dyDescent="0.45">
      <c r="B614" s="211"/>
      <c r="C614" s="211"/>
      <c r="D614" s="211"/>
      <c r="E614" s="211"/>
      <c r="F614" s="211"/>
      <c r="G614" s="211"/>
    </row>
    <row r="615" spans="2:7" x14ac:dyDescent="0.45">
      <c r="B615" s="211"/>
      <c r="C615" s="211"/>
      <c r="D615" s="211"/>
      <c r="E615" s="211"/>
      <c r="F615" s="211"/>
      <c r="G615" s="211"/>
    </row>
    <row r="616" spans="2:7" x14ac:dyDescent="0.45">
      <c r="B616" s="211"/>
      <c r="C616" s="211"/>
      <c r="D616" s="211"/>
      <c r="E616" s="211"/>
      <c r="F616" s="211"/>
      <c r="G616" s="211"/>
    </row>
    <row r="617" spans="2:7" x14ac:dyDescent="0.45">
      <c r="B617" s="211"/>
      <c r="C617" s="211"/>
      <c r="D617" s="211"/>
      <c r="E617" s="211"/>
      <c r="F617" s="211"/>
      <c r="G617" s="211"/>
    </row>
    <row r="618" spans="2:7" x14ac:dyDescent="0.45">
      <c r="B618" s="211"/>
      <c r="C618" s="211"/>
      <c r="D618" s="211"/>
      <c r="E618" s="211"/>
      <c r="F618" s="211"/>
      <c r="G618" s="211"/>
    </row>
    <row r="619" spans="2:7" x14ac:dyDescent="0.45">
      <c r="B619" s="211"/>
      <c r="C619" s="211"/>
      <c r="D619" s="211"/>
      <c r="E619" s="211"/>
      <c r="F619" s="211"/>
      <c r="G619" s="211"/>
    </row>
    <row r="620" spans="2:7" x14ac:dyDescent="0.45">
      <c r="B620" s="211"/>
      <c r="C620" s="211"/>
      <c r="D620" s="211"/>
      <c r="E620" s="211"/>
      <c r="F620" s="211"/>
      <c r="G620" s="211"/>
    </row>
    <row r="621" spans="2:7" x14ac:dyDescent="0.45">
      <c r="B621" s="211"/>
      <c r="C621" s="211"/>
      <c r="D621" s="211"/>
      <c r="E621" s="211"/>
      <c r="F621" s="211"/>
      <c r="G621" s="211"/>
    </row>
    <row r="622" spans="2:7" x14ac:dyDescent="0.45">
      <c r="B622" s="211"/>
      <c r="C622" s="211"/>
      <c r="D622" s="211"/>
      <c r="E622" s="211"/>
      <c r="F622" s="211"/>
      <c r="G622" s="211"/>
    </row>
    <row r="623" spans="2:7" x14ac:dyDescent="0.45">
      <c r="B623" s="211"/>
      <c r="C623" s="211"/>
      <c r="D623" s="211"/>
      <c r="E623" s="211"/>
      <c r="F623" s="211"/>
      <c r="G623" s="211"/>
    </row>
    <row r="624" spans="2:7" x14ac:dyDescent="0.45">
      <c r="B624" s="211"/>
      <c r="C624" s="211"/>
      <c r="D624" s="211"/>
      <c r="E624" s="211"/>
      <c r="F624" s="211"/>
      <c r="G624" s="211"/>
    </row>
    <row r="625" spans="2:7" x14ac:dyDescent="0.45">
      <c r="B625" s="211"/>
      <c r="C625" s="211"/>
      <c r="D625" s="211"/>
      <c r="E625" s="211"/>
      <c r="F625" s="211"/>
      <c r="G625" s="211"/>
    </row>
    <row r="626" spans="2:7" x14ac:dyDescent="0.45">
      <c r="B626" s="211"/>
      <c r="C626" s="211"/>
      <c r="D626" s="211"/>
      <c r="E626" s="211"/>
      <c r="F626" s="211"/>
      <c r="G626" s="211"/>
    </row>
    <row r="627" spans="2:7" x14ac:dyDescent="0.45">
      <c r="B627" s="211"/>
      <c r="C627" s="211"/>
      <c r="D627" s="211"/>
      <c r="E627" s="211"/>
      <c r="F627" s="211"/>
      <c r="G627" s="211"/>
    </row>
    <row r="628" spans="2:7" x14ac:dyDescent="0.45">
      <c r="B628" s="211"/>
      <c r="C628" s="211"/>
      <c r="D628" s="211"/>
      <c r="E628" s="211"/>
      <c r="F628" s="211"/>
      <c r="G628" s="211"/>
    </row>
    <row r="629" spans="2:7" x14ac:dyDescent="0.45">
      <c r="B629" s="211"/>
      <c r="C629" s="211"/>
      <c r="D629" s="211"/>
      <c r="E629" s="211"/>
      <c r="F629" s="211"/>
      <c r="G629" s="211"/>
    </row>
    <row r="630" spans="2:7" x14ac:dyDescent="0.45">
      <c r="B630" s="211"/>
      <c r="C630" s="211"/>
      <c r="D630" s="211"/>
      <c r="E630" s="211"/>
      <c r="F630" s="211"/>
      <c r="G630" s="211"/>
    </row>
    <row r="631" spans="2:7" x14ac:dyDescent="0.45">
      <c r="B631" s="211"/>
      <c r="C631" s="211"/>
      <c r="D631" s="211"/>
      <c r="E631" s="211"/>
      <c r="F631" s="211"/>
      <c r="G631" s="211"/>
    </row>
    <row r="632" spans="2:7" x14ac:dyDescent="0.45">
      <c r="B632" s="211"/>
      <c r="C632" s="211"/>
      <c r="D632" s="211"/>
      <c r="E632" s="211"/>
      <c r="F632" s="211"/>
      <c r="G632" s="211"/>
    </row>
    <row r="633" spans="2:7" x14ac:dyDescent="0.45">
      <c r="B633" s="211"/>
      <c r="C633" s="211"/>
      <c r="D633" s="211"/>
      <c r="E633" s="211"/>
      <c r="F633" s="211"/>
      <c r="G633" s="211"/>
    </row>
    <row r="634" spans="2:7" x14ac:dyDescent="0.45">
      <c r="B634" s="211"/>
      <c r="C634" s="211"/>
      <c r="D634" s="211"/>
      <c r="E634" s="211"/>
      <c r="F634" s="211"/>
      <c r="G634" s="211"/>
    </row>
    <row r="635" spans="2:7" x14ac:dyDescent="0.45">
      <c r="B635" s="211"/>
      <c r="C635" s="211"/>
      <c r="D635" s="211"/>
      <c r="E635" s="211"/>
      <c r="F635" s="211"/>
      <c r="G635" s="211"/>
    </row>
    <row r="636" spans="2:7" x14ac:dyDescent="0.45">
      <c r="B636" s="211"/>
      <c r="C636" s="211"/>
      <c r="D636" s="211"/>
      <c r="E636" s="211"/>
      <c r="F636" s="211"/>
      <c r="G636" s="211"/>
    </row>
    <row r="637" spans="2:7" x14ac:dyDescent="0.45">
      <c r="B637" s="211"/>
      <c r="C637" s="211"/>
      <c r="D637" s="211"/>
      <c r="E637" s="211"/>
      <c r="F637" s="211"/>
      <c r="G637" s="211"/>
    </row>
    <row r="638" spans="2:7" x14ac:dyDescent="0.45">
      <c r="B638" s="211"/>
      <c r="C638" s="211"/>
      <c r="D638" s="211"/>
      <c r="E638" s="211"/>
      <c r="F638" s="211"/>
      <c r="G638" s="211"/>
    </row>
    <row r="639" spans="2:7" x14ac:dyDescent="0.45">
      <c r="B639" s="211"/>
      <c r="C639" s="211"/>
      <c r="D639" s="211"/>
      <c r="E639" s="211"/>
      <c r="F639" s="211"/>
      <c r="G639" s="211"/>
    </row>
    <row r="640" spans="2:7" x14ac:dyDescent="0.45">
      <c r="B640" s="211"/>
      <c r="C640" s="211"/>
      <c r="D640" s="211"/>
      <c r="E640" s="211"/>
      <c r="F640" s="211"/>
      <c r="G640" s="211"/>
    </row>
    <row r="641" spans="2:7" x14ac:dyDescent="0.45">
      <c r="B641" s="211"/>
      <c r="C641" s="211"/>
      <c r="D641" s="211"/>
      <c r="E641" s="211"/>
      <c r="F641" s="211"/>
      <c r="G641" s="211"/>
    </row>
    <row r="642" spans="2:7" x14ac:dyDescent="0.45">
      <c r="B642" s="211"/>
      <c r="C642" s="211"/>
      <c r="D642" s="211"/>
      <c r="E642" s="211"/>
      <c r="F642" s="211"/>
      <c r="G642" s="211"/>
    </row>
    <row r="643" spans="2:7" x14ac:dyDescent="0.45">
      <c r="B643" s="211"/>
      <c r="C643" s="211"/>
      <c r="D643" s="211"/>
      <c r="E643" s="211"/>
      <c r="F643" s="211"/>
      <c r="G643" s="211"/>
    </row>
    <row r="644" spans="2:7" x14ac:dyDescent="0.45">
      <c r="B644" s="211"/>
      <c r="C644" s="211"/>
      <c r="D644" s="211"/>
      <c r="E644" s="211"/>
      <c r="F644" s="211"/>
      <c r="G644" s="211"/>
    </row>
    <row r="645" spans="2:7" x14ac:dyDescent="0.45">
      <c r="B645" s="211"/>
      <c r="C645" s="211"/>
      <c r="D645" s="211"/>
      <c r="E645" s="211"/>
      <c r="F645" s="211"/>
      <c r="G645" s="211"/>
    </row>
    <row r="646" spans="2:7" x14ac:dyDescent="0.45">
      <c r="B646" s="211"/>
      <c r="C646" s="211"/>
      <c r="D646" s="211"/>
      <c r="E646" s="211"/>
      <c r="F646" s="211"/>
      <c r="G646" s="211"/>
    </row>
    <row r="647" spans="2:7" x14ac:dyDescent="0.45">
      <c r="B647" s="211"/>
      <c r="C647" s="211"/>
      <c r="D647" s="211"/>
      <c r="E647" s="211"/>
      <c r="F647" s="211"/>
      <c r="G647" s="211"/>
    </row>
    <row r="648" spans="2:7" x14ac:dyDescent="0.45">
      <c r="B648" s="211"/>
      <c r="C648" s="211"/>
      <c r="D648" s="211"/>
      <c r="E648" s="211"/>
      <c r="F648" s="211"/>
      <c r="G648" s="211"/>
    </row>
    <row r="649" spans="2:7" x14ac:dyDescent="0.45">
      <c r="B649" s="211"/>
      <c r="C649" s="211"/>
      <c r="D649" s="211"/>
      <c r="E649" s="211"/>
      <c r="F649" s="211"/>
      <c r="G649" s="211"/>
    </row>
    <row r="650" spans="2:7" x14ac:dyDescent="0.45">
      <c r="B650" s="211"/>
      <c r="C650" s="211"/>
      <c r="D650" s="211"/>
      <c r="E650" s="211"/>
      <c r="F650" s="211"/>
      <c r="G650" s="211"/>
    </row>
    <row r="651" spans="2:7" x14ac:dyDescent="0.45">
      <c r="B651" s="211"/>
      <c r="C651" s="211"/>
      <c r="D651" s="211"/>
      <c r="E651" s="211"/>
      <c r="F651" s="211"/>
      <c r="G651" s="211"/>
    </row>
    <row r="652" spans="2:7" x14ac:dyDescent="0.45">
      <c r="B652" s="211"/>
      <c r="C652" s="211"/>
      <c r="D652" s="211"/>
      <c r="E652" s="211"/>
      <c r="F652" s="211"/>
      <c r="G652" s="211"/>
    </row>
    <row r="653" spans="2:7" x14ac:dyDescent="0.45">
      <c r="B653" s="211"/>
      <c r="C653" s="211"/>
      <c r="D653" s="211"/>
      <c r="E653" s="211"/>
      <c r="F653" s="211"/>
      <c r="G653" s="211"/>
    </row>
    <row r="654" spans="2:7" x14ac:dyDescent="0.45">
      <c r="B654" s="211"/>
      <c r="C654" s="211"/>
      <c r="D654" s="211"/>
      <c r="E654" s="211"/>
      <c r="F654" s="211"/>
      <c r="G654" s="211"/>
    </row>
    <row r="655" spans="2:7" x14ac:dyDescent="0.45">
      <c r="B655" s="211"/>
      <c r="C655" s="211"/>
      <c r="D655" s="211"/>
      <c r="E655" s="211"/>
      <c r="F655" s="211"/>
      <c r="G655" s="211"/>
    </row>
    <row r="656" spans="2:7" x14ac:dyDescent="0.45">
      <c r="B656" s="211"/>
      <c r="C656" s="211"/>
      <c r="D656" s="211"/>
      <c r="E656" s="211"/>
      <c r="F656" s="211"/>
      <c r="G656" s="211"/>
    </row>
    <row r="657" spans="2:7" x14ac:dyDescent="0.45">
      <c r="B657" s="211"/>
      <c r="C657" s="211"/>
      <c r="D657" s="211"/>
      <c r="E657" s="211"/>
      <c r="F657" s="211"/>
      <c r="G657" s="211"/>
    </row>
    <row r="658" spans="2:7" x14ac:dyDescent="0.45">
      <c r="B658" s="211"/>
      <c r="C658" s="211"/>
      <c r="D658" s="211"/>
      <c r="E658" s="211"/>
      <c r="F658" s="211"/>
      <c r="G658" s="211"/>
    </row>
    <row r="659" spans="2:7" x14ac:dyDescent="0.45">
      <c r="B659" s="211"/>
      <c r="C659" s="211"/>
      <c r="D659" s="211"/>
      <c r="E659" s="211"/>
      <c r="F659" s="211"/>
      <c r="G659" s="211"/>
    </row>
    <row r="660" spans="2:7" x14ac:dyDescent="0.45">
      <c r="B660" s="211"/>
      <c r="C660" s="211"/>
      <c r="D660" s="211"/>
      <c r="E660" s="211"/>
      <c r="F660" s="211"/>
      <c r="G660" s="211"/>
    </row>
    <row r="661" spans="2:7" x14ac:dyDescent="0.45">
      <c r="B661" s="211"/>
      <c r="C661" s="211"/>
      <c r="D661" s="211"/>
      <c r="E661" s="211"/>
      <c r="F661" s="211"/>
      <c r="G661" s="211"/>
    </row>
    <row r="662" spans="2:7" x14ac:dyDescent="0.45">
      <c r="B662" s="211"/>
      <c r="C662" s="211"/>
      <c r="D662" s="211"/>
      <c r="E662" s="211"/>
      <c r="F662" s="211"/>
      <c r="G662" s="211"/>
    </row>
    <row r="663" spans="2:7" x14ac:dyDescent="0.45">
      <c r="B663" s="211"/>
      <c r="C663" s="211"/>
      <c r="D663" s="211"/>
      <c r="E663" s="211"/>
      <c r="F663" s="211"/>
      <c r="G663" s="211"/>
    </row>
    <row r="664" spans="2:7" x14ac:dyDescent="0.45">
      <c r="B664" s="211"/>
      <c r="C664" s="211"/>
      <c r="D664" s="211"/>
      <c r="E664" s="211"/>
      <c r="F664" s="211"/>
      <c r="G664" s="211"/>
    </row>
    <row r="665" spans="2:7" x14ac:dyDescent="0.45">
      <c r="B665" s="211"/>
      <c r="C665" s="211"/>
      <c r="D665" s="211"/>
      <c r="E665" s="211"/>
      <c r="F665" s="211"/>
      <c r="G665" s="211"/>
    </row>
    <row r="666" spans="2:7" x14ac:dyDescent="0.45">
      <c r="B666" s="211"/>
      <c r="C666" s="211"/>
      <c r="D666" s="211"/>
      <c r="E666" s="211"/>
      <c r="F666" s="211"/>
      <c r="G666" s="211"/>
    </row>
    <row r="667" spans="2:7" x14ac:dyDescent="0.45">
      <c r="B667" s="211"/>
      <c r="C667" s="211"/>
      <c r="D667" s="211"/>
      <c r="E667" s="211"/>
      <c r="F667" s="211"/>
      <c r="G667" s="211"/>
    </row>
    <row r="668" spans="2:7" x14ac:dyDescent="0.45">
      <c r="B668" s="211"/>
      <c r="C668" s="211"/>
      <c r="D668" s="211"/>
      <c r="E668" s="211"/>
      <c r="F668" s="211"/>
      <c r="G668" s="211"/>
    </row>
    <row r="669" spans="2:7" x14ac:dyDescent="0.45">
      <c r="B669" s="211"/>
      <c r="C669" s="211"/>
      <c r="D669" s="211"/>
      <c r="E669" s="211"/>
      <c r="F669" s="211"/>
      <c r="G669" s="211"/>
    </row>
    <row r="670" spans="2:7" x14ac:dyDescent="0.45">
      <c r="B670" s="211"/>
      <c r="C670" s="211"/>
      <c r="D670" s="211"/>
      <c r="E670" s="211"/>
      <c r="F670" s="211"/>
      <c r="G670" s="211"/>
    </row>
    <row r="671" spans="2:7" x14ac:dyDescent="0.45">
      <c r="B671" s="211"/>
      <c r="C671" s="211"/>
      <c r="D671" s="211"/>
      <c r="E671" s="211"/>
      <c r="F671" s="211"/>
      <c r="G671" s="211"/>
    </row>
    <row r="672" spans="2:7" x14ac:dyDescent="0.45">
      <c r="B672" s="211"/>
      <c r="C672" s="211"/>
      <c r="D672" s="211"/>
      <c r="E672" s="211"/>
      <c r="F672" s="211"/>
      <c r="G672" s="211"/>
    </row>
    <row r="673" spans="2:7" x14ac:dyDescent="0.45">
      <c r="B673" s="211"/>
      <c r="C673" s="211"/>
      <c r="D673" s="211"/>
      <c r="E673" s="211"/>
      <c r="F673" s="211"/>
      <c r="G673" s="211"/>
    </row>
    <row r="674" spans="2:7" x14ac:dyDescent="0.45">
      <c r="B674" s="211"/>
      <c r="C674" s="211"/>
      <c r="D674" s="211"/>
      <c r="E674" s="211"/>
      <c r="F674" s="211"/>
      <c r="G674" s="211"/>
    </row>
    <row r="675" spans="2:7" x14ac:dyDescent="0.45">
      <c r="B675" s="211"/>
      <c r="C675" s="211"/>
      <c r="D675" s="211"/>
      <c r="E675" s="211"/>
      <c r="F675" s="211"/>
      <c r="G675" s="211"/>
    </row>
    <row r="676" spans="2:7" x14ac:dyDescent="0.45">
      <c r="B676" s="211"/>
      <c r="C676" s="211"/>
      <c r="D676" s="211"/>
      <c r="E676" s="211"/>
      <c r="F676" s="211"/>
      <c r="G676" s="211"/>
    </row>
    <row r="677" spans="2:7" x14ac:dyDescent="0.45">
      <c r="B677" s="211"/>
      <c r="C677" s="211"/>
      <c r="D677" s="211"/>
      <c r="E677" s="211"/>
      <c r="F677" s="211"/>
      <c r="G677" s="211"/>
    </row>
    <row r="678" spans="2:7" x14ac:dyDescent="0.45">
      <c r="B678" s="211"/>
      <c r="C678" s="211"/>
      <c r="D678" s="211"/>
      <c r="E678" s="211"/>
      <c r="F678" s="211"/>
      <c r="G678" s="211"/>
    </row>
    <row r="679" spans="2:7" x14ac:dyDescent="0.45">
      <c r="B679" s="211"/>
      <c r="C679" s="211"/>
      <c r="D679" s="211"/>
      <c r="E679" s="211"/>
      <c r="F679" s="211"/>
      <c r="G679" s="211"/>
    </row>
    <row r="680" spans="2:7" x14ac:dyDescent="0.45">
      <c r="B680" s="211"/>
      <c r="C680" s="211"/>
      <c r="D680" s="211"/>
      <c r="E680" s="211"/>
      <c r="F680" s="211"/>
      <c r="G680" s="211"/>
    </row>
    <row r="681" spans="2:7" x14ac:dyDescent="0.45">
      <c r="B681" s="211"/>
      <c r="C681" s="211"/>
      <c r="D681" s="211"/>
      <c r="E681" s="211"/>
      <c r="F681" s="211"/>
      <c r="G681" s="211"/>
    </row>
    <row r="682" spans="2:7" x14ac:dyDescent="0.45">
      <c r="B682" s="211"/>
      <c r="C682" s="211"/>
      <c r="D682" s="211"/>
      <c r="E682" s="211"/>
      <c r="F682" s="211"/>
      <c r="G682" s="211"/>
    </row>
    <row r="683" spans="2:7" x14ac:dyDescent="0.45">
      <c r="B683" s="211"/>
      <c r="C683" s="211"/>
      <c r="D683" s="211"/>
      <c r="E683" s="211"/>
      <c r="F683" s="211"/>
      <c r="G683" s="211"/>
    </row>
    <row r="684" spans="2:7" x14ac:dyDescent="0.45">
      <c r="B684" s="211"/>
      <c r="C684" s="211"/>
      <c r="D684" s="211"/>
      <c r="E684" s="211"/>
      <c r="F684" s="211"/>
      <c r="G684" s="211"/>
    </row>
    <row r="685" spans="2:7" x14ac:dyDescent="0.45">
      <c r="B685" s="211"/>
      <c r="C685" s="211"/>
      <c r="D685" s="211"/>
      <c r="E685" s="211"/>
      <c r="F685" s="211"/>
      <c r="G685" s="211"/>
    </row>
    <row r="686" spans="2:7" x14ac:dyDescent="0.45">
      <c r="B686" s="211"/>
      <c r="C686" s="211"/>
      <c r="D686" s="211"/>
      <c r="E686" s="211"/>
      <c r="F686" s="211"/>
      <c r="G686" s="211"/>
    </row>
    <row r="687" spans="2:7" x14ac:dyDescent="0.45">
      <c r="B687" s="211"/>
      <c r="C687" s="211"/>
      <c r="D687" s="211"/>
      <c r="E687" s="211"/>
      <c r="F687" s="211"/>
      <c r="G687" s="211"/>
    </row>
    <row r="688" spans="2:7" x14ac:dyDescent="0.45">
      <c r="B688" s="211"/>
      <c r="C688" s="211"/>
      <c r="D688" s="211"/>
      <c r="E688" s="211"/>
      <c r="F688" s="211"/>
      <c r="G688" s="211"/>
    </row>
    <row r="689" spans="2:7" x14ac:dyDescent="0.45">
      <c r="B689" s="211"/>
      <c r="C689" s="211"/>
      <c r="D689" s="211"/>
      <c r="E689" s="211"/>
      <c r="F689" s="211"/>
      <c r="G689" s="211"/>
    </row>
    <row r="690" spans="2:7" x14ac:dyDescent="0.45">
      <c r="B690" s="211"/>
      <c r="C690" s="211"/>
      <c r="D690" s="211"/>
      <c r="E690" s="211"/>
      <c r="F690" s="211"/>
      <c r="G690" s="211"/>
    </row>
    <row r="691" spans="2:7" x14ac:dyDescent="0.45">
      <c r="B691" s="211"/>
      <c r="C691" s="211"/>
      <c r="D691" s="211"/>
      <c r="E691" s="211"/>
      <c r="F691" s="211"/>
      <c r="G691" s="211"/>
    </row>
    <row r="692" spans="2:7" x14ac:dyDescent="0.45">
      <c r="B692" s="211"/>
      <c r="C692" s="211"/>
      <c r="D692" s="211"/>
      <c r="E692" s="211"/>
      <c r="F692" s="211"/>
      <c r="G692" s="211"/>
    </row>
    <row r="693" spans="2:7" x14ac:dyDescent="0.45">
      <c r="B693" s="211"/>
      <c r="C693" s="211"/>
      <c r="D693" s="211"/>
      <c r="E693" s="211"/>
      <c r="F693" s="211"/>
      <c r="G693" s="211"/>
    </row>
    <row r="694" spans="2:7" x14ac:dyDescent="0.45">
      <c r="B694" s="211"/>
      <c r="C694" s="211"/>
      <c r="D694" s="211"/>
      <c r="E694" s="211"/>
      <c r="F694" s="211"/>
      <c r="G694" s="211"/>
    </row>
    <row r="695" spans="2:7" x14ac:dyDescent="0.45">
      <c r="B695" s="211"/>
      <c r="C695" s="211"/>
      <c r="D695" s="211"/>
      <c r="E695" s="211"/>
      <c r="F695" s="211"/>
      <c r="G695" s="211"/>
    </row>
    <row r="696" spans="2:7" x14ac:dyDescent="0.45">
      <c r="B696" s="211"/>
      <c r="C696" s="211"/>
      <c r="D696" s="211"/>
      <c r="E696" s="211"/>
      <c r="F696" s="211"/>
      <c r="G696" s="211"/>
    </row>
    <row r="697" spans="2:7" x14ac:dyDescent="0.45">
      <c r="B697" s="211"/>
      <c r="C697" s="211"/>
      <c r="D697" s="211"/>
      <c r="E697" s="211"/>
      <c r="F697" s="211"/>
      <c r="G697" s="211"/>
    </row>
    <row r="698" spans="2:7" x14ac:dyDescent="0.45">
      <c r="B698" s="211"/>
      <c r="C698" s="211"/>
      <c r="D698" s="211"/>
      <c r="E698" s="211"/>
      <c r="F698" s="211"/>
      <c r="G698" s="211"/>
    </row>
    <row r="699" spans="2:7" x14ac:dyDescent="0.45">
      <c r="B699" s="211"/>
      <c r="C699" s="211"/>
      <c r="D699" s="211"/>
      <c r="E699" s="211"/>
      <c r="F699" s="211"/>
      <c r="G699" s="211"/>
    </row>
    <row r="700" spans="2:7" x14ac:dyDescent="0.45">
      <c r="B700" s="211"/>
      <c r="C700" s="211"/>
      <c r="D700" s="211"/>
      <c r="E700" s="211"/>
      <c r="F700" s="211"/>
      <c r="G700" s="211"/>
    </row>
    <row r="701" spans="2:7" x14ac:dyDescent="0.45">
      <c r="B701" s="211"/>
      <c r="C701" s="211"/>
      <c r="D701" s="211"/>
      <c r="E701" s="211"/>
      <c r="F701" s="211"/>
      <c r="G701" s="211"/>
    </row>
    <row r="702" spans="2:7" x14ac:dyDescent="0.45">
      <c r="B702" s="211"/>
      <c r="C702" s="211"/>
      <c r="D702" s="211"/>
      <c r="E702" s="211"/>
      <c r="F702" s="211"/>
      <c r="G702" s="211"/>
    </row>
    <row r="703" spans="2:7" x14ac:dyDescent="0.45">
      <c r="B703" s="211"/>
      <c r="C703" s="211"/>
      <c r="D703" s="211"/>
      <c r="E703" s="211"/>
      <c r="F703" s="211"/>
      <c r="G703" s="211"/>
    </row>
    <row r="704" spans="2:7" x14ac:dyDescent="0.45">
      <c r="B704" s="211"/>
      <c r="C704" s="211"/>
      <c r="D704" s="211"/>
      <c r="E704" s="211"/>
      <c r="F704" s="211"/>
      <c r="G704" s="211"/>
    </row>
    <row r="705" spans="2:7" x14ac:dyDescent="0.45">
      <c r="B705" s="211"/>
      <c r="C705" s="211"/>
      <c r="D705" s="211"/>
      <c r="E705" s="211"/>
      <c r="F705" s="211"/>
      <c r="G705" s="211"/>
    </row>
    <row r="706" spans="2:7" x14ac:dyDescent="0.45">
      <c r="B706" s="211"/>
      <c r="C706" s="211"/>
      <c r="D706" s="211"/>
      <c r="E706" s="211"/>
      <c r="F706" s="211"/>
      <c r="G706" s="211"/>
    </row>
    <row r="707" spans="2:7" x14ac:dyDescent="0.45">
      <c r="B707" s="211"/>
      <c r="C707" s="211"/>
      <c r="D707" s="211"/>
      <c r="E707" s="211"/>
      <c r="F707" s="211"/>
      <c r="G707" s="211"/>
    </row>
    <row r="708" spans="2:7" x14ac:dyDescent="0.45">
      <c r="B708" s="211"/>
      <c r="C708" s="211"/>
      <c r="D708" s="211"/>
      <c r="E708" s="211"/>
      <c r="F708" s="211"/>
      <c r="G708" s="211"/>
    </row>
    <row r="709" spans="2:7" x14ac:dyDescent="0.45">
      <c r="B709" s="211"/>
      <c r="C709" s="211"/>
      <c r="D709" s="211"/>
      <c r="E709" s="211"/>
      <c r="F709" s="211"/>
      <c r="G709" s="211"/>
    </row>
    <row r="710" spans="2:7" x14ac:dyDescent="0.45">
      <c r="B710" s="211"/>
      <c r="C710" s="211"/>
      <c r="D710" s="211"/>
      <c r="E710" s="211"/>
      <c r="F710" s="211"/>
      <c r="G710" s="211"/>
    </row>
    <row r="711" spans="2:7" x14ac:dyDescent="0.45">
      <c r="B711" s="211"/>
      <c r="C711" s="211"/>
      <c r="D711" s="211"/>
      <c r="E711" s="211"/>
      <c r="F711" s="211"/>
      <c r="G711" s="211"/>
    </row>
    <row r="712" spans="2:7" x14ac:dyDescent="0.45">
      <c r="B712" s="211"/>
      <c r="C712" s="211"/>
      <c r="D712" s="211"/>
      <c r="E712" s="211"/>
      <c r="F712" s="211"/>
      <c r="G712" s="211"/>
    </row>
    <row r="713" spans="2:7" x14ac:dyDescent="0.45">
      <c r="B713" s="211"/>
      <c r="C713" s="211"/>
      <c r="D713" s="211"/>
      <c r="E713" s="211"/>
      <c r="F713" s="211"/>
      <c r="G713" s="211"/>
    </row>
    <row r="714" spans="2:7" x14ac:dyDescent="0.45">
      <c r="B714" s="211"/>
      <c r="C714" s="211"/>
      <c r="D714" s="211"/>
      <c r="E714" s="211"/>
      <c r="F714" s="211"/>
      <c r="G714" s="211"/>
    </row>
    <row r="715" spans="2:7" x14ac:dyDescent="0.45">
      <c r="B715" s="211"/>
      <c r="C715" s="211"/>
      <c r="D715" s="211"/>
      <c r="E715" s="211"/>
      <c r="F715" s="211"/>
      <c r="G715" s="211"/>
    </row>
    <row r="716" spans="2:7" x14ac:dyDescent="0.45">
      <c r="B716" s="211"/>
      <c r="C716" s="211"/>
      <c r="D716" s="211"/>
      <c r="E716" s="211"/>
      <c r="F716" s="211"/>
      <c r="G716" s="211"/>
    </row>
    <row r="717" spans="2:7" x14ac:dyDescent="0.45">
      <c r="B717" s="211"/>
      <c r="C717" s="211"/>
      <c r="D717" s="211"/>
      <c r="E717" s="211"/>
      <c r="F717" s="211"/>
      <c r="G717" s="211"/>
    </row>
    <row r="718" spans="2:7" x14ac:dyDescent="0.45">
      <c r="B718" s="211"/>
      <c r="C718" s="211"/>
      <c r="D718" s="211"/>
      <c r="E718" s="211"/>
      <c r="F718" s="211"/>
      <c r="G718" s="211"/>
    </row>
    <row r="719" spans="2:7" x14ac:dyDescent="0.45">
      <c r="B719" s="211"/>
      <c r="C719" s="211"/>
      <c r="D719" s="211"/>
      <c r="E719" s="211"/>
      <c r="F719" s="211"/>
      <c r="G719" s="211"/>
    </row>
    <row r="720" spans="2:7" x14ac:dyDescent="0.45">
      <c r="B720" s="211"/>
      <c r="C720" s="211"/>
      <c r="D720" s="211"/>
      <c r="E720" s="211"/>
      <c r="F720" s="211"/>
      <c r="G720" s="211"/>
    </row>
    <row r="721" spans="2:7" x14ac:dyDescent="0.45">
      <c r="B721" s="211"/>
      <c r="C721" s="211"/>
      <c r="D721" s="211"/>
      <c r="E721" s="211"/>
      <c r="F721" s="211"/>
      <c r="G721" s="211"/>
    </row>
    <row r="722" spans="2:7" x14ac:dyDescent="0.45">
      <c r="B722" s="211"/>
      <c r="C722" s="211"/>
      <c r="D722" s="211"/>
      <c r="E722" s="211"/>
      <c r="F722" s="211"/>
      <c r="G722" s="211"/>
    </row>
    <row r="723" spans="2:7" x14ac:dyDescent="0.45">
      <c r="B723" s="211"/>
      <c r="C723" s="211"/>
      <c r="D723" s="211"/>
      <c r="E723" s="211"/>
      <c r="F723" s="211"/>
      <c r="G723" s="211"/>
    </row>
    <row r="724" spans="2:7" x14ac:dyDescent="0.45">
      <c r="B724" s="211"/>
      <c r="C724" s="211"/>
      <c r="D724" s="211"/>
      <c r="E724" s="211"/>
      <c r="F724" s="211"/>
      <c r="G724" s="211"/>
    </row>
    <row r="725" spans="2:7" x14ac:dyDescent="0.45">
      <c r="B725" s="211"/>
      <c r="C725" s="211"/>
      <c r="D725" s="211"/>
      <c r="E725" s="211"/>
      <c r="F725" s="211"/>
      <c r="G725" s="211"/>
    </row>
    <row r="726" spans="2:7" x14ac:dyDescent="0.45">
      <c r="B726" s="211"/>
      <c r="C726" s="211"/>
      <c r="D726" s="211"/>
      <c r="E726" s="211"/>
      <c r="F726" s="211"/>
      <c r="G726" s="211"/>
    </row>
    <row r="727" spans="2:7" x14ac:dyDescent="0.45">
      <c r="B727" s="211"/>
      <c r="C727" s="211"/>
      <c r="D727" s="211"/>
      <c r="E727" s="211"/>
      <c r="F727" s="211"/>
      <c r="G727" s="211"/>
    </row>
    <row r="728" spans="2:7" x14ac:dyDescent="0.45">
      <c r="B728" s="211"/>
      <c r="C728" s="211"/>
      <c r="D728" s="211"/>
      <c r="E728" s="211"/>
      <c r="F728" s="211"/>
      <c r="G728" s="211"/>
    </row>
    <row r="729" spans="2:7" x14ac:dyDescent="0.45">
      <c r="B729" s="211"/>
      <c r="C729" s="211"/>
      <c r="D729" s="211"/>
      <c r="E729" s="211"/>
      <c r="F729" s="211"/>
      <c r="G729" s="211"/>
    </row>
    <row r="730" spans="2:7" x14ac:dyDescent="0.45">
      <c r="B730" s="211"/>
      <c r="C730" s="211"/>
      <c r="D730" s="211"/>
      <c r="E730" s="211"/>
      <c r="F730" s="211"/>
      <c r="G730" s="211"/>
    </row>
    <row r="731" spans="2:7" x14ac:dyDescent="0.45">
      <c r="B731" s="211"/>
      <c r="C731" s="211"/>
      <c r="D731" s="211"/>
      <c r="E731" s="211"/>
      <c r="F731" s="211"/>
      <c r="G731" s="211"/>
    </row>
    <row r="732" spans="2:7" x14ac:dyDescent="0.45">
      <c r="B732" s="211"/>
      <c r="C732" s="211"/>
      <c r="D732" s="211"/>
      <c r="E732" s="211"/>
      <c r="F732" s="211"/>
      <c r="G732" s="211"/>
    </row>
    <row r="733" spans="2:7" x14ac:dyDescent="0.45">
      <c r="B733" s="211"/>
      <c r="C733" s="211"/>
      <c r="D733" s="211"/>
      <c r="E733" s="211"/>
      <c r="F733" s="211"/>
      <c r="G733" s="211"/>
    </row>
    <row r="734" spans="2:7" x14ac:dyDescent="0.45">
      <c r="B734" s="211"/>
      <c r="C734" s="211"/>
      <c r="D734" s="211"/>
      <c r="E734" s="211"/>
      <c r="F734" s="211"/>
      <c r="G734" s="211"/>
    </row>
    <row r="735" spans="2:7" x14ac:dyDescent="0.45">
      <c r="B735" s="211"/>
      <c r="C735" s="211"/>
      <c r="D735" s="211"/>
      <c r="E735" s="211"/>
      <c r="F735" s="211"/>
      <c r="G735" s="211"/>
    </row>
    <row r="736" spans="2:7" x14ac:dyDescent="0.45">
      <c r="B736" s="211"/>
      <c r="C736" s="211"/>
      <c r="D736" s="211"/>
      <c r="E736" s="211"/>
      <c r="F736" s="211"/>
      <c r="G736" s="211"/>
    </row>
    <row r="737" spans="2:7" x14ac:dyDescent="0.45">
      <c r="B737" s="211"/>
      <c r="C737" s="211"/>
      <c r="D737" s="211"/>
      <c r="E737" s="211"/>
      <c r="F737" s="211"/>
      <c r="G737" s="211"/>
    </row>
    <row r="738" spans="2:7" x14ac:dyDescent="0.45">
      <c r="B738" s="211"/>
      <c r="C738" s="211"/>
      <c r="D738" s="211"/>
      <c r="E738" s="211"/>
      <c r="F738" s="211"/>
      <c r="G738" s="211"/>
    </row>
    <row r="739" spans="2:7" x14ac:dyDescent="0.45">
      <c r="B739" s="211"/>
      <c r="C739" s="211"/>
      <c r="D739" s="211"/>
      <c r="E739" s="211"/>
      <c r="F739" s="211"/>
      <c r="G739" s="211"/>
    </row>
    <row r="740" spans="2:7" x14ac:dyDescent="0.45">
      <c r="B740" s="211"/>
      <c r="C740" s="211"/>
      <c r="D740" s="211"/>
      <c r="E740" s="211"/>
      <c r="F740" s="211"/>
      <c r="G740" s="211"/>
    </row>
    <row r="741" spans="2:7" x14ac:dyDescent="0.45">
      <c r="B741" s="211"/>
      <c r="C741" s="211"/>
      <c r="D741" s="211"/>
      <c r="E741" s="211"/>
      <c r="F741" s="211"/>
      <c r="G741" s="211"/>
    </row>
    <row r="742" spans="2:7" x14ac:dyDescent="0.45">
      <c r="B742" s="211"/>
      <c r="C742" s="211"/>
      <c r="D742" s="211"/>
      <c r="E742" s="211"/>
      <c r="F742" s="211"/>
      <c r="G742" s="211"/>
    </row>
    <row r="743" spans="2:7" x14ac:dyDescent="0.45">
      <c r="B743" s="211"/>
      <c r="C743" s="211"/>
      <c r="D743" s="211"/>
      <c r="E743" s="211"/>
      <c r="F743" s="211"/>
      <c r="G743" s="211"/>
    </row>
    <row r="744" spans="2:7" x14ac:dyDescent="0.45">
      <c r="B744" s="211"/>
      <c r="C744" s="211"/>
      <c r="D744" s="211"/>
      <c r="E744" s="211"/>
      <c r="F744" s="211"/>
      <c r="G744" s="211"/>
    </row>
    <row r="745" spans="2:7" x14ac:dyDescent="0.45">
      <c r="B745" s="211"/>
      <c r="C745" s="211"/>
      <c r="D745" s="211"/>
      <c r="E745" s="211"/>
      <c r="F745" s="211"/>
      <c r="G745" s="211"/>
    </row>
    <row r="746" spans="2:7" x14ac:dyDescent="0.45">
      <c r="B746" s="211"/>
      <c r="C746" s="211"/>
      <c r="D746" s="211"/>
      <c r="E746" s="211"/>
      <c r="F746" s="211"/>
      <c r="G746" s="211"/>
    </row>
    <row r="747" spans="2:7" x14ac:dyDescent="0.45">
      <c r="B747" s="211"/>
      <c r="C747" s="211"/>
      <c r="D747" s="211"/>
      <c r="E747" s="211"/>
      <c r="F747" s="211"/>
      <c r="G747" s="211"/>
    </row>
    <row r="748" spans="2:7" x14ac:dyDescent="0.45">
      <c r="B748" s="211"/>
      <c r="C748" s="211"/>
      <c r="D748" s="211"/>
      <c r="E748" s="211"/>
      <c r="F748" s="211"/>
      <c r="G748" s="211"/>
    </row>
    <row r="749" spans="2:7" x14ac:dyDescent="0.45">
      <c r="B749" s="211"/>
      <c r="C749" s="211"/>
      <c r="D749" s="211"/>
      <c r="E749" s="211"/>
      <c r="F749" s="211"/>
      <c r="G749" s="211"/>
    </row>
    <row r="750" spans="2:7" x14ac:dyDescent="0.45">
      <c r="B750" s="211"/>
      <c r="C750" s="211"/>
      <c r="D750" s="211"/>
      <c r="E750" s="211"/>
      <c r="F750" s="211"/>
      <c r="G750" s="211"/>
    </row>
    <row r="751" spans="2:7" x14ac:dyDescent="0.45">
      <c r="B751" s="211"/>
      <c r="C751" s="211"/>
      <c r="D751" s="211"/>
      <c r="E751" s="211"/>
      <c r="F751" s="211"/>
      <c r="G751" s="211"/>
    </row>
    <row r="752" spans="2:7" x14ac:dyDescent="0.45">
      <c r="B752" s="211"/>
      <c r="C752" s="211"/>
      <c r="D752" s="211"/>
      <c r="E752" s="211"/>
      <c r="F752" s="211"/>
      <c r="G752" s="211"/>
    </row>
    <row r="753" spans="2:7" x14ac:dyDescent="0.45">
      <c r="B753" s="211"/>
      <c r="C753" s="211"/>
      <c r="D753" s="211"/>
      <c r="E753" s="211"/>
      <c r="F753" s="211"/>
      <c r="G753" s="211"/>
    </row>
    <row r="754" spans="2:7" x14ac:dyDescent="0.45">
      <c r="B754" s="211"/>
      <c r="C754" s="211"/>
      <c r="D754" s="211"/>
      <c r="E754" s="211"/>
      <c r="F754" s="211"/>
      <c r="G754" s="211"/>
    </row>
    <row r="755" spans="2:7" x14ac:dyDescent="0.45">
      <c r="B755" s="211"/>
      <c r="C755" s="211"/>
      <c r="D755" s="211"/>
      <c r="E755" s="211"/>
      <c r="F755" s="211"/>
      <c r="G755" s="211"/>
    </row>
    <row r="756" spans="2:7" x14ac:dyDescent="0.45">
      <c r="B756" s="211"/>
      <c r="C756" s="211"/>
      <c r="D756" s="211"/>
      <c r="E756" s="211"/>
      <c r="F756" s="211"/>
      <c r="G756" s="211"/>
    </row>
    <row r="757" spans="2:7" x14ac:dyDescent="0.45">
      <c r="B757" s="211"/>
      <c r="C757" s="211"/>
      <c r="D757" s="211"/>
      <c r="E757" s="211"/>
      <c r="F757" s="211"/>
      <c r="G757" s="211"/>
    </row>
    <row r="758" spans="2:7" x14ac:dyDescent="0.45">
      <c r="B758" s="211"/>
      <c r="C758" s="211"/>
      <c r="D758" s="211"/>
      <c r="E758" s="211"/>
      <c r="F758" s="211"/>
      <c r="G758" s="211"/>
    </row>
    <row r="759" spans="2:7" x14ac:dyDescent="0.45">
      <c r="B759" s="211"/>
      <c r="C759" s="211"/>
      <c r="D759" s="211"/>
      <c r="E759" s="211"/>
      <c r="F759" s="211"/>
      <c r="G759" s="211"/>
    </row>
    <row r="760" spans="2:7" x14ac:dyDescent="0.45">
      <c r="B760" s="211"/>
      <c r="C760" s="211"/>
      <c r="D760" s="211"/>
      <c r="E760" s="211"/>
      <c r="F760" s="211"/>
      <c r="G760" s="211"/>
    </row>
    <row r="761" spans="2:7" x14ac:dyDescent="0.45">
      <c r="B761" s="211"/>
      <c r="C761" s="211"/>
      <c r="D761" s="211"/>
      <c r="E761" s="211"/>
      <c r="F761" s="211"/>
      <c r="G761" s="211"/>
    </row>
    <row r="762" spans="2:7" x14ac:dyDescent="0.45">
      <c r="B762" s="211"/>
      <c r="C762" s="211"/>
      <c r="D762" s="211"/>
      <c r="E762" s="211"/>
      <c r="F762" s="211"/>
      <c r="G762" s="211"/>
    </row>
    <row r="763" spans="2:7" x14ac:dyDescent="0.45">
      <c r="B763" s="211"/>
      <c r="C763" s="211"/>
      <c r="D763" s="211"/>
      <c r="E763" s="211"/>
      <c r="F763" s="211"/>
      <c r="G763" s="211"/>
    </row>
    <row r="764" spans="2:7" x14ac:dyDescent="0.45">
      <c r="B764" s="211"/>
      <c r="C764" s="211"/>
      <c r="D764" s="211"/>
      <c r="E764" s="211"/>
      <c r="F764" s="211"/>
      <c r="G764" s="211"/>
    </row>
    <row r="765" spans="2:7" x14ac:dyDescent="0.45">
      <c r="B765" s="211"/>
      <c r="C765" s="211"/>
      <c r="D765" s="211"/>
      <c r="E765" s="211"/>
      <c r="F765" s="211"/>
      <c r="G765" s="211"/>
    </row>
    <row r="766" spans="2:7" x14ac:dyDescent="0.45">
      <c r="B766" s="211"/>
      <c r="C766" s="211"/>
      <c r="D766" s="211"/>
      <c r="E766" s="211"/>
      <c r="F766" s="211"/>
      <c r="G766" s="211"/>
    </row>
    <row r="767" spans="2:7" x14ac:dyDescent="0.45">
      <c r="B767" s="211"/>
      <c r="C767" s="211"/>
      <c r="D767" s="211"/>
      <c r="E767" s="211"/>
      <c r="F767" s="211"/>
      <c r="G767" s="211"/>
    </row>
    <row r="768" spans="2:7" x14ac:dyDescent="0.45">
      <c r="B768" s="211"/>
      <c r="C768" s="211"/>
      <c r="D768" s="211"/>
      <c r="E768" s="211"/>
      <c r="F768" s="211"/>
      <c r="G768" s="211"/>
    </row>
    <row r="769" spans="2:7" x14ac:dyDescent="0.45">
      <c r="B769" s="211"/>
      <c r="C769" s="211"/>
      <c r="D769" s="211"/>
      <c r="E769" s="211"/>
      <c r="F769" s="211"/>
      <c r="G769" s="211"/>
    </row>
    <row r="770" spans="2:7" x14ac:dyDescent="0.45">
      <c r="B770" s="211"/>
      <c r="C770" s="211"/>
      <c r="D770" s="211"/>
      <c r="E770" s="211"/>
      <c r="F770" s="211"/>
      <c r="G770" s="211"/>
    </row>
    <row r="771" spans="2:7" x14ac:dyDescent="0.45">
      <c r="B771" s="211"/>
      <c r="C771" s="211"/>
      <c r="D771" s="211"/>
      <c r="E771" s="211"/>
      <c r="F771" s="211"/>
      <c r="G771" s="211"/>
    </row>
    <row r="772" spans="2:7" x14ac:dyDescent="0.45">
      <c r="B772" s="211"/>
      <c r="C772" s="211"/>
      <c r="D772" s="211"/>
      <c r="E772" s="211"/>
      <c r="F772" s="211"/>
      <c r="G772" s="211"/>
    </row>
    <row r="773" spans="2:7" x14ac:dyDescent="0.45">
      <c r="B773" s="211"/>
      <c r="C773" s="211"/>
      <c r="D773" s="211"/>
      <c r="E773" s="211"/>
      <c r="F773" s="211"/>
      <c r="G773" s="211"/>
    </row>
    <row r="774" spans="2:7" x14ac:dyDescent="0.45">
      <c r="B774" s="211"/>
      <c r="C774" s="211"/>
      <c r="D774" s="211"/>
      <c r="E774" s="211"/>
      <c r="F774" s="211"/>
      <c r="G774" s="211"/>
    </row>
    <row r="775" spans="2:7" x14ac:dyDescent="0.45">
      <c r="B775" s="211"/>
      <c r="C775" s="211"/>
      <c r="D775" s="211"/>
      <c r="E775" s="211"/>
      <c r="F775" s="211"/>
      <c r="G775" s="211"/>
    </row>
    <row r="776" spans="2:7" x14ac:dyDescent="0.45">
      <c r="B776" s="211"/>
      <c r="C776" s="211"/>
      <c r="D776" s="211"/>
      <c r="E776" s="211"/>
      <c r="F776" s="211"/>
      <c r="G776" s="211"/>
    </row>
    <row r="777" spans="2:7" x14ac:dyDescent="0.45">
      <c r="B777" s="211"/>
      <c r="C777" s="211"/>
      <c r="D777" s="211"/>
      <c r="E777" s="211"/>
      <c r="F777" s="211"/>
      <c r="G777" s="211"/>
    </row>
    <row r="778" spans="2:7" x14ac:dyDescent="0.45">
      <c r="B778" s="211"/>
      <c r="C778" s="211"/>
      <c r="D778" s="211"/>
      <c r="E778" s="211"/>
      <c r="F778" s="211"/>
      <c r="G778" s="211"/>
    </row>
    <row r="779" spans="2:7" x14ac:dyDescent="0.45">
      <c r="B779" s="211"/>
      <c r="C779" s="211"/>
      <c r="D779" s="211"/>
      <c r="E779" s="211"/>
      <c r="F779" s="211"/>
      <c r="G779" s="211"/>
    </row>
    <row r="780" spans="2:7" x14ac:dyDescent="0.45">
      <c r="B780" s="211"/>
      <c r="C780" s="211"/>
      <c r="D780" s="211"/>
      <c r="E780" s="211"/>
      <c r="F780" s="211"/>
      <c r="G780" s="211"/>
    </row>
    <row r="781" spans="2:7" x14ac:dyDescent="0.45">
      <c r="B781" s="211"/>
      <c r="C781" s="211"/>
      <c r="D781" s="211"/>
      <c r="E781" s="211"/>
      <c r="F781" s="211"/>
      <c r="G781" s="211"/>
    </row>
    <row r="782" spans="2:7" x14ac:dyDescent="0.45">
      <c r="B782" s="211"/>
      <c r="C782" s="211"/>
      <c r="D782" s="211"/>
      <c r="E782" s="211"/>
      <c r="F782" s="211"/>
      <c r="G782" s="211"/>
    </row>
    <row r="783" spans="2:7" x14ac:dyDescent="0.45">
      <c r="B783" s="211"/>
      <c r="C783" s="211"/>
      <c r="D783" s="211"/>
      <c r="E783" s="211"/>
      <c r="F783" s="211"/>
      <c r="G783" s="211"/>
    </row>
    <row r="784" spans="2:7" x14ac:dyDescent="0.45">
      <c r="B784" s="211"/>
      <c r="C784" s="211"/>
      <c r="D784" s="211"/>
      <c r="E784" s="211"/>
      <c r="F784" s="211"/>
      <c r="G784" s="211"/>
    </row>
    <row r="785" spans="2:7" x14ac:dyDescent="0.45">
      <c r="B785" s="211"/>
      <c r="C785" s="211"/>
      <c r="D785" s="211"/>
      <c r="E785" s="211"/>
      <c r="F785" s="211"/>
      <c r="G785" s="211"/>
    </row>
    <row r="786" spans="2:7" x14ac:dyDescent="0.45">
      <c r="B786" s="211"/>
      <c r="C786" s="211"/>
      <c r="D786" s="211"/>
      <c r="E786" s="211"/>
      <c r="F786" s="211"/>
      <c r="G786" s="211"/>
    </row>
    <row r="787" spans="2:7" x14ac:dyDescent="0.45">
      <c r="B787" s="211"/>
      <c r="C787" s="211"/>
      <c r="D787" s="211"/>
      <c r="E787" s="211"/>
      <c r="F787" s="211"/>
      <c r="G787" s="211"/>
    </row>
    <row r="788" spans="2:7" x14ac:dyDescent="0.45">
      <c r="B788" s="211"/>
      <c r="C788" s="211"/>
      <c r="D788" s="211"/>
      <c r="E788" s="211"/>
      <c r="F788" s="211"/>
      <c r="G788" s="211"/>
    </row>
    <row r="789" spans="2:7" x14ac:dyDescent="0.45">
      <c r="B789" s="211"/>
      <c r="C789" s="211"/>
      <c r="D789" s="211"/>
      <c r="E789" s="211"/>
      <c r="F789" s="211"/>
      <c r="G789" s="211"/>
    </row>
    <row r="790" spans="2:7" x14ac:dyDescent="0.45">
      <c r="B790" s="211"/>
      <c r="C790" s="211"/>
      <c r="D790" s="211"/>
      <c r="E790" s="211"/>
      <c r="F790" s="211"/>
      <c r="G790" s="211"/>
    </row>
    <row r="791" spans="2:7" x14ac:dyDescent="0.45">
      <c r="B791" s="211"/>
      <c r="C791" s="211"/>
      <c r="D791" s="211"/>
      <c r="E791" s="211"/>
      <c r="F791" s="211"/>
      <c r="G791" s="211"/>
    </row>
    <row r="792" spans="2:7" x14ac:dyDescent="0.45">
      <c r="B792" s="211"/>
      <c r="C792" s="211"/>
      <c r="D792" s="211"/>
      <c r="E792" s="211"/>
      <c r="F792" s="211"/>
      <c r="G792" s="211"/>
    </row>
    <row r="793" spans="2:7" x14ac:dyDescent="0.45">
      <c r="B793" s="211"/>
      <c r="C793" s="211"/>
      <c r="D793" s="211"/>
      <c r="E793" s="211"/>
      <c r="F793" s="211"/>
      <c r="G793" s="211"/>
    </row>
    <row r="794" spans="2:7" x14ac:dyDescent="0.45">
      <c r="B794" s="211"/>
      <c r="C794" s="211"/>
      <c r="D794" s="211"/>
      <c r="E794" s="211"/>
      <c r="F794" s="211"/>
      <c r="G794" s="211"/>
    </row>
    <row r="795" spans="2:7" x14ac:dyDescent="0.45">
      <c r="B795" s="211"/>
      <c r="C795" s="211"/>
      <c r="D795" s="211"/>
      <c r="E795" s="211"/>
      <c r="F795" s="211"/>
      <c r="G795" s="211"/>
    </row>
    <row r="796" spans="2:7" x14ac:dyDescent="0.45">
      <c r="B796" s="211"/>
      <c r="C796" s="211"/>
      <c r="D796" s="211"/>
      <c r="E796" s="211"/>
      <c r="F796" s="211"/>
      <c r="G796" s="211"/>
    </row>
    <row r="797" spans="2:7" x14ac:dyDescent="0.45">
      <c r="B797" s="211"/>
      <c r="C797" s="211"/>
      <c r="D797" s="211"/>
      <c r="E797" s="211"/>
      <c r="F797" s="211"/>
      <c r="G797" s="211"/>
    </row>
    <row r="798" spans="2:7" x14ac:dyDescent="0.45">
      <c r="B798" s="211"/>
      <c r="C798" s="211"/>
      <c r="D798" s="211"/>
      <c r="E798" s="211"/>
      <c r="F798" s="211"/>
      <c r="G798" s="211"/>
    </row>
    <row r="799" spans="2:7" x14ac:dyDescent="0.45">
      <c r="B799" s="211"/>
      <c r="C799" s="211"/>
      <c r="D799" s="211"/>
      <c r="E799" s="211"/>
      <c r="F799" s="211"/>
      <c r="G799" s="211"/>
    </row>
    <row r="800" spans="2:7" x14ac:dyDescent="0.45">
      <c r="B800" s="211"/>
      <c r="C800" s="211"/>
      <c r="D800" s="211"/>
      <c r="E800" s="211"/>
      <c r="F800" s="211"/>
      <c r="G800" s="211"/>
    </row>
    <row r="801" spans="2:7" x14ac:dyDescent="0.45">
      <c r="B801" s="211"/>
      <c r="C801" s="211"/>
      <c r="D801" s="211"/>
      <c r="E801" s="211"/>
      <c r="F801" s="211"/>
      <c r="G801" s="211"/>
    </row>
    <row r="802" spans="2:7" x14ac:dyDescent="0.45">
      <c r="B802" s="211"/>
      <c r="C802" s="211"/>
      <c r="D802" s="211"/>
      <c r="E802" s="211"/>
      <c r="F802" s="211"/>
      <c r="G802" s="211"/>
    </row>
    <row r="803" spans="2:7" x14ac:dyDescent="0.45">
      <c r="B803" s="211"/>
      <c r="C803" s="211"/>
      <c r="D803" s="211"/>
      <c r="E803" s="211"/>
      <c r="F803" s="211"/>
      <c r="G803" s="211"/>
    </row>
    <row r="804" spans="2:7" x14ac:dyDescent="0.45">
      <c r="B804" s="211"/>
      <c r="C804" s="211"/>
      <c r="D804" s="211"/>
      <c r="E804" s="211"/>
      <c r="F804" s="211"/>
      <c r="G804" s="211"/>
    </row>
    <row r="805" spans="2:7" x14ac:dyDescent="0.45">
      <c r="B805" s="211"/>
      <c r="C805" s="211"/>
      <c r="D805" s="211"/>
      <c r="E805" s="211"/>
      <c r="F805" s="211"/>
      <c r="G805" s="211"/>
    </row>
    <row r="806" spans="2:7" x14ac:dyDescent="0.45">
      <c r="B806" s="211"/>
      <c r="C806" s="211"/>
      <c r="D806" s="211"/>
      <c r="E806" s="211"/>
      <c r="F806" s="211"/>
      <c r="G806" s="211"/>
    </row>
    <row r="807" spans="2:7" x14ac:dyDescent="0.45">
      <c r="B807" s="211"/>
      <c r="C807" s="211"/>
      <c r="D807" s="211"/>
      <c r="E807" s="211"/>
      <c r="F807" s="211"/>
      <c r="G807" s="211"/>
    </row>
    <row r="808" spans="2:7" x14ac:dyDescent="0.45">
      <c r="B808" s="211"/>
      <c r="C808" s="211"/>
      <c r="D808" s="211"/>
      <c r="E808" s="211"/>
      <c r="F808" s="211"/>
      <c r="G808" s="211"/>
    </row>
    <row r="809" spans="2:7" x14ac:dyDescent="0.45">
      <c r="B809" s="211"/>
      <c r="C809" s="211"/>
      <c r="D809" s="211"/>
      <c r="E809" s="211"/>
      <c r="F809" s="211"/>
      <c r="G809" s="211"/>
    </row>
    <row r="810" spans="2:7" x14ac:dyDescent="0.45">
      <c r="B810" s="211"/>
      <c r="C810" s="211"/>
      <c r="D810" s="211"/>
      <c r="E810" s="211"/>
      <c r="F810" s="211"/>
      <c r="G810" s="211"/>
    </row>
    <row r="811" spans="2:7" x14ac:dyDescent="0.45">
      <c r="B811" s="211"/>
      <c r="C811" s="211"/>
      <c r="D811" s="211"/>
      <c r="E811" s="211"/>
      <c r="F811" s="211"/>
      <c r="G811" s="211"/>
    </row>
    <row r="812" spans="2:7" x14ac:dyDescent="0.45">
      <c r="B812" s="211"/>
      <c r="C812" s="211"/>
      <c r="D812" s="211"/>
      <c r="E812" s="211"/>
      <c r="F812" s="211"/>
      <c r="G812" s="211"/>
    </row>
    <row r="813" spans="2:7" x14ac:dyDescent="0.45">
      <c r="B813" s="211"/>
      <c r="C813" s="211"/>
      <c r="D813" s="211"/>
      <c r="E813" s="211"/>
      <c r="F813" s="211"/>
      <c r="G813" s="211"/>
    </row>
    <row r="814" spans="2:7" x14ac:dyDescent="0.45">
      <c r="B814" s="211"/>
      <c r="C814" s="211"/>
      <c r="D814" s="211"/>
      <c r="E814" s="211"/>
      <c r="F814" s="211"/>
      <c r="G814" s="211"/>
    </row>
    <row r="815" spans="2:7" x14ac:dyDescent="0.45">
      <c r="B815" s="211"/>
      <c r="C815" s="211"/>
      <c r="D815" s="211"/>
      <c r="E815" s="211"/>
      <c r="F815" s="211"/>
      <c r="G815" s="211"/>
    </row>
    <row r="816" spans="2:7" x14ac:dyDescent="0.45">
      <c r="B816" s="211"/>
      <c r="C816" s="211"/>
      <c r="D816" s="211"/>
      <c r="E816" s="211"/>
      <c r="F816" s="211"/>
      <c r="G816" s="211"/>
    </row>
    <row r="817" spans="2:7" x14ac:dyDescent="0.45">
      <c r="B817" s="211"/>
      <c r="C817" s="211"/>
      <c r="D817" s="211"/>
      <c r="E817" s="211"/>
      <c r="F817" s="211"/>
      <c r="G817" s="211"/>
    </row>
    <row r="818" spans="2:7" x14ac:dyDescent="0.45">
      <c r="B818" s="211"/>
      <c r="C818" s="211"/>
      <c r="D818" s="211"/>
      <c r="E818" s="211"/>
      <c r="F818" s="211"/>
      <c r="G818" s="211"/>
    </row>
    <row r="819" spans="2:7" x14ac:dyDescent="0.45">
      <c r="B819" s="211"/>
      <c r="C819" s="211"/>
      <c r="D819" s="211"/>
      <c r="E819" s="211"/>
      <c r="F819" s="211"/>
      <c r="G819" s="211"/>
    </row>
    <row r="820" spans="2:7" x14ac:dyDescent="0.45">
      <c r="B820" s="211"/>
      <c r="C820" s="211"/>
      <c r="D820" s="211"/>
      <c r="E820" s="211"/>
      <c r="F820" s="211"/>
      <c r="G820" s="211"/>
    </row>
    <row r="821" spans="2:7" x14ac:dyDescent="0.45">
      <c r="B821" s="211"/>
      <c r="C821" s="211"/>
      <c r="D821" s="211"/>
      <c r="E821" s="211"/>
      <c r="F821" s="211"/>
      <c r="G821" s="211"/>
    </row>
    <row r="822" spans="2:7" x14ac:dyDescent="0.45">
      <c r="B822" s="211"/>
      <c r="C822" s="211"/>
      <c r="D822" s="211"/>
      <c r="E822" s="211"/>
      <c r="F822" s="211"/>
      <c r="G822" s="211"/>
    </row>
    <row r="823" spans="2:7" x14ac:dyDescent="0.45">
      <c r="B823" s="211"/>
      <c r="C823" s="211"/>
      <c r="D823" s="211"/>
      <c r="E823" s="211"/>
      <c r="F823" s="211"/>
      <c r="G823" s="211"/>
    </row>
    <row r="824" spans="2:7" x14ac:dyDescent="0.45">
      <c r="B824" s="211"/>
      <c r="C824" s="211"/>
      <c r="D824" s="211"/>
      <c r="E824" s="211"/>
      <c r="F824" s="211"/>
      <c r="G824" s="211"/>
    </row>
    <row r="825" spans="2:7" x14ac:dyDescent="0.45">
      <c r="B825" s="211"/>
      <c r="C825" s="211"/>
      <c r="D825" s="211"/>
      <c r="E825" s="211"/>
      <c r="F825" s="211"/>
      <c r="G825" s="211"/>
    </row>
    <row r="826" spans="2:7" x14ac:dyDescent="0.45">
      <c r="B826" s="211"/>
      <c r="C826" s="211"/>
      <c r="D826" s="211"/>
      <c r="E826" s="211"/>
      <c r="F826" s="211"/>
      <c r="G826" s="211"/>
    </row>
    <row r="827" spans="2:7" x14ac:dyDescent="0.45">
      <c r="B827" s="211"/>
      <c r="C827" s="211"/>
      <c r="D827" s="211"/>
      <c r="E827" s="211"/>
      <c r="F827" s="211"/>
      <c r="G827" s="211"/>
    </row>
    <row r="828" spans="2:7" x14ac:dyDescent="0.45">
      <c r="B828" s="211"/>
      <c r="C828" s="211"/>
      <c r="D828" s="211"/>
      <c r="E828" s="211"/>
      <c r="F828" s="211"/>
      <c r="G828" s="211"/>
    </row>
    <row r="829" spans="2:7" x14ac:dyDescent="0.45">
      <c r="B829" s="211"/>
      <c r="C829" s="211"/>
      <c r="D829" s="211"/>
      <c r="E829" s="211"/>
      <c r="F829" s="211"/>
      <c r="G829" s="211"/>
    </row>
    <row r="830" spans="2:7" x14ac:dyDescent="0.45">
      <c r="B830" s="211"/>
      <c r="C830" s="211"/>
      <c r="D830" s="211"/>
      <c r="E830" s="211"/>
      <c r="F830" s="211"/>
      <c r="G830" s="211"/>
    </row>
    <row r="831" spans="2:7" x14ac:dyDescent="0.45">
      <c r="B831" s="211"/>
      <c r="C831" s="211"/>
      <c r="D831" s="211"/>
      <c r="E831" s="211"/>
      <c r="F831" s="211"/>
      <c r="G831" s="211"/>
    </row>
    <row r="832" spans="2:7" x14ac:dyDescent="0.45">
      <c r="B832" s="211"/>
      <c r="C832" s="211"/>
      <c r="D832" s="211"/>
      <c r="E832" s="211"/>
      <c r="F832" s="211"/>
      <c r="G832" s="211"/>
    </row>
    <row r="833" spans="2:7" x14ac:dyDescent="0.45">
      <c r="B833" s="211"/>
      <c r="C833" s="211"/>
      <c r="D833" s="211"/>
      <c r="E833" s="211"/>
      <c r="F833" s="211"/>
      <c r="G833" s="211"/>
    </row>
    <row r="834" spans="2:7" x14ac:dyDescent="0.45">
      <c r="B834" s="211"/>
      <c r="C834" s="211"/>
      <c r="D834" s="211"/>
      <c r="E834" s="211"/>
      <c r="F834" s="211"/>
      <c r="G834" s="211"/>
    </row>
    <row r="835" spans="2:7" x14ac:dyDescent="0.45">
      <c r="B835" s="211"/>
      <c r="C835" s="211"/>
      <c r="D835" s="211"/>
      <c r="E835" s="211"/>
      <c r="F835" s="211"/>
      <c r="G835" s="211"/>
    </row>
    <row r="836" spans="2:7" x14ac:dyDescent="0.45">
      <c r="B836" s="211"/>
      <c r="C836" s="211"/>
      <c r="D836" s="211"/>
      <c r="E836" s="211"/>
      <c r="F836" s="211"/>
      <c r="G836" s="211"/>
    </row>
    <row r="837" spans="2:7" x14ac:dyDescent="0.45">
      <c r="B837" s="211"/>
      <c r="C837" s="211"/>
      <c r="D837" s="211"/>
      <c r="E837" s="211"/>
      <c r="F837" s="211"/>
      <c r="G837" s="211"/>
    </row>
    <row r="838" spans="2:7" x14ac:dyDescent="0.45">
      <c r="B838" s="211"/>
      <c r="C838" s="211"/>
      <c r="D838" s="211"/>
      <c r="E838" s="211"/>
      <c r="F838" s="211"/>
      <c r="G838" s="211"/>
    </row>
    <row r="839" spans="2:7" x14ac:dyDescent="0.45">
      <c r="B839" s="211"/>
      <c r="C839" s="211"/>
      <c r="D839" s="211"/>
      <c r="E839" s="211"/>
      <c r="F839" s="211"/>
      <c r="G839" s="211"/>
    </row>
    <row r="840" spans="2:7" x14ac:dyDescent="0.45">
      <c r="B840" s="211"/>
      <c r="C840" s="211"/>
      <c r="D840" s="211"/>
      <c r="E840" s="211"/>
      <c r="F840" s="211"/>
      <c r="G840" s="211"/>
    </row>
    <row r="841" spans="2:7" x14ac:dyDescent="0.45">
      <c r="B841" s="211"/>
      <c r="C841" s="211"/>
      <c r="D841" s="211"/>
      <c r="E841" s="211"/>
      <c r="F841" s="211"/>
      <c r="G841" s="211"/>
    </row>
    <row r="842" spans="2:7" x14ac:dyDescent="0.45">
      <c r="B842" s="211"/>
      <c r="C842" s="211"/>
      <c r="D842" s="211"/>
      <c r="E842" s="211"/>
      <c r="F842" s="211"/>
      <c r="G842" s="211"/>
    </row>
    <row r="843" spans="2:7" x14ac:dyDescent="0.45">
      <c r="B843" s="211"/>
      <c r="C843" s="211"/>
      <c r="D843" s="211"/>
      <c r="E843" s="211"/>
      <c r="F843" s="211"/>
      <c r="G843" s="211"/>
    </row>
    <row r="844" spans="2:7" x14ac:dyDescent="0.45">
      <c r="B844" s="211"/>
      <c r="C844" s="211"/>
      <c r="D844" s="211"/>
      <c r="E844" s="211"/>
      <c r="F844" s="211"/>
      <c r="G844" s="211"/>
    </row>
    <row r="845" spans="2:7" x14ac:dyDescent="0.45">
      <c r="B845" s="211"/>
      <c r="C845" s="211"/>
      <c r="D845" s="211"/>
      <c r="E845" s="211"/>
      <c r="F845" s="211"/>
      <c r="G845" s="211"/>
    </row>
    <row r="846" spans="2:7" x14ac:dyDescent="0.45">
      <c r="B846" s="211"/>
      <c r="C846" s="211"/>
      <c r="D846" s="211"/>
      <c r="E846" s="211"/>
      <c r="F846" s="211"/>
      <c r="G846" s="211"/>
    </row>
    <row r="847" spans="2:7" x14ac:dyDescent="0.45">
      <c r="B847" s="211"/>
      <c r="C847" s="211"/>
      <c r="D847" s="211"/>
      <c r="E847" s="211"/>
      <c r="F847" s="211"/>
      <c r="G847" s="211"/>
    </row>
    <row r="848" spans="2:7" x14ac:dyDescent="0.45">
      <c r="B848" s="211"/>
      <c r="C848" s="211"/>
      <c r="D848" s="211"/>
      <c r="E848" s="211"/>
      <c r="F848" s="211"/>
      <c r="G848" s="211"/>
    </row>
    <row r="849" spans="2:7" x14ac:dyDescent="0.45">
      <c r="B849" s="211"/>
      <c r="C849" s="211"/>
      <c r="D849" s="211"/>
      <c r="E849" s="211"/>
      <c r="F849" s="211"/>
      <c r="G849" s="211"/>
    </row>
    <row r="850" spans="2:7" x14ac:dyDescent="0.45">
      <c r="B850" s="211"/>
      <c r="C850" s="211"/>
      <c r="D850" s="211"/>
      <c r="E850" s="211"/>
      <c r="F850" s="211"/>
      <c r="G850" s="211"/>
    </row>
    <row r="851" spans="2:7" x14ac:dyDescent="0.45">
      <c r="B851" s="211"/>
      <c r="C851" s="211"/>
      <c r="D851" s="211"/>
      <c r="E851" s="211"/>
      <c r="F851" s="211"/>
      <c r="G851" s="211"/>
    </row>
    <row r="852" spans="2:7" x14ac:dyDescent="0.45">
      <c r="B852" s="211"/>
      <c r="C852" s="211"/>
      <c r="D852" s="211"/>
      <c r="E852" s="211"/>
      <c r="F852" s="211"/>
      <c r="G852" s="211"/>
    </row>
    <row r="853" spans="2:7" x14ac:dyDescent="0.45">
      <c r="B853" s="211"/>
      <c r="C853" s="211"/>
      <c r="D853" s="211"/>
      <c r="E853" s="211"/>
      <c r="F853" s="211"/>
      <c r="G853" s="211"/>
    </row>
    <row r="854" spans="2:7" x14ac:dyDescent="0.45">
      <c r="B854" s="211"/>
      <c r="C854" s="211"/>
      <c r="D854" s="211"/>
      <c r="E854" s="211"/>
      <c r="F854" s="211"/>
      <c r="G854" s="211"/>
    </row>
    <row r="855" spans="2:7" x14ac:dyDescent="0.45">
      <c r="B855" s="211"/>
      <c r="C855" s="211"/>
      <c r="D855" s="211"/>
      <c r="E855" s="211"/>
      <c r="F855" s="211"/>
      <c r="G855" s="211"/>
    </row>
    <row r="856" spans="2:7" x14ac:dyDescent="0.45">
      <c r="B856" s="211"/>
      <c r="C856" s="211"/>
      <c r="D856" s="211"/>
      <c r="E856" s="211"/>
      <c r="F856" s="211"/>
      <c r="G856" s="211"/>
    </row>
    <row r="857" spans="2:7" x14ac:dyDescent="0.45">
      <c r="B857" s="211"/>
      <c r="C857" s="211"/>
      <c r="D857" s="211"/>
      <c r="E857" s="211"/>
      <c r="F857" s="211"/>
      <c r="G857" s="211"/>
    </row>
    <row r="858" spans="2:7" x14ac:dyDescent="0.45">
      <c r="B858" s="211"/>
      <c r="C858" s="211"/>
      <c r="D858" s="211"/>
      <c r="E858" s="211"/>
      <c r="F858" s="211"/>
      <c r="G858" s="211"/>
    </row>
    <row r="859" spans="2:7" x14ac:dyDescent="0.45">
      <c r="B859" s="211"/>
      <c r="C859" s="211"/>
      <c r="D859" s="211"/>
      <c r="E859" s="211"/>
      <c r="F859" s="211"/>
      <c r="G859" s="211"/>
    </row>
    <row r="860" spans="2:7" x14ac:dyDescent="0.45">
      <c r="B860" s="211"/>
      <c r="C860" s="211"/>
      <c r="D860" s="211"/>
      <c r="E860" s="211"/>
      <c r="F860" s="211"/>
      <c r="G860" s="211"/>
    </row>
    <row r="861" spans="2:7" x14ac:dyDescent="0.45">
      <c r="B861" s="211"/>
      <c r="C861" s="211"/>
      <c r="D861" s="211"/>
      <c r="E861" s="211"/>
      <c r="F861" s="211"/>
      <c r="G861" s="211"/>
    </row>
    <row r="862" spans="2:7" x14ac:dyDescent="0.45">
      <c r="B862" s="211"/>
      <c r="C862" s="211"/>
      <c r="D862" s="211"/>
      <c r="E862" s="211"/>
      <c r="F862" s="211"/>
      <c r="G862" s="211"/>
    </row>
    <row r="863" spans="2:7" x14ac:dyDescent="0.45">
      <c r="B863" s="211"/>
      <c r="C863" s="211"/>
      <c r="D863" s="211"/>
      <c r="E863" s="211"/>
      <c r="F863" s="211"/>
      <c r="G863" s="211"/>
    </row>
    <row r="864" spans="2:7" x14ac:dyDescent="0.45">
      <c r="B864" s="211"/>
      <c r="C864" s="211"/>
      <c r="D864" s="211"/>
      <c r="E864" s="211"/>
      <c r="F864" s="211"/>
      <c r="G864" s="211"/>
    </row>
    <row r="865" spans="2:7" x14ac:dyDescent="0.45">
      <c r="B865" s="211"/>
      <c r="C865" s="211"/>
      <c r="D865" s="211"/>
      <c r="E865" s="211"/>
      <c r="F865" s="211"/>
      <c r="G865" s="211"/>
    </row>
    <row r="866" spans="2:7" x14ac:dyDescent="0.45">
      <c r="B866" s="211"/>
      <c r="C866" s="211"/>
      <c r="D866" s="211"/>
      <c r="E866" s="211"/>
      <c r="F866" s="211"/>
      <c r="G866" s="211"/>
    </row>
    <row r="867" spans="2:7" x14ac:dyDescent="0.45">
      <c r="B867" s="211"/>
      <c r="C867" s="211"/>
      <c r="D867" s="211"/>
      <c r="E867" s="211"/>
      <c r="F867" s="211"/>
      <c r="G867" s="211"/>
    </row>
    <row r="868" spans="2:7" x14ac:dyDescent="0.45">
      <c r="B868" s="211"/>
      <c r="C868" s="211"/>
      <c r="D868" s="211"/>
      <c r="E868" s="211"/>
      <c r="F868" s="211"/>
      <c r="G868" s="211"/>
    </row>
    <row r="869" spans="2:7" x14ac:dyDescent="0.45">
      <c r="B869" s="211"/>
      <c r="C869" s="211"/>
      <c r="D869" s="211"/>
      <c r="E869" s="211"/>
      <c r="F869" s="211"/>
      <c r="G869" s="211"/>
    </row>
    <row r="870" spans="2:7" x14ac:dyDescent="0.45">
      <c r="B870" s="211"/>
      <c r="C870" s="211"/>
      <c r="D870" s="211"/>
      <c r="E870" s="211"/>
      <c r="F870" s="211"/>
      <c r="G870" s="211"/>
    </row>
    <row r="871" spans="2:7" x14ac:dyDescent="0.45">
      <c r="B871" s="211"/>
      <c r="C871" s="211"/>
      <c r="D871" s="211"/>
      <c r="E871" s="211"/>
      <c r="F871" s="211"/>
      <c r="G871" s="211"/>
    </row>
    <row r="872" spans="2:7" x14ac:dyDescent="0.45">
      <c r="B872" s="211"/>
      <c r="C872" s="211"/>
      <c r="D872" s="211"/>
      <c r="E872" s="211"/>
      <c r="F872" s="211"/>
      <c r="G872" s="211"/>
    </row>
    <row r="873" spans="2:7" x14ac:dyDescent="0.45">
      <c r="B873" s="211"/>
      <c r="C873" s="211"/>
      <c r="D873" s="211"/>
      <c r="E873" s="211"/>
      <c r="F873" s="211"/>
      <c r="G873" s="211"/>
    </row>
    <row r="874" spans="2:7" x14ac:dyDescent="0.45">
      <c r="B874" s="211"/>
      <c r="C874" s="211"/>
      <c r="D874" s="211"/>
      <c r="E874" s="211"/>
      <c r="F874" s="211"/>
      <c r="G874" s="211"/>
    </row>
    <row r="875" spans="2:7" x14ac:dyDescent="0.45">
      <c r="B875" s="211"/>
      <c r="C875" s="211"/>
      <c r="D875" s="211"/>
      <c r="E875" s="211"/>
      <c r="F875" s="211"/>
      <c r="G875" s="211"/>
    </row>
    <row r="876" spans="2:7" x14ac:dyDescent="0.45">
      <c r="B876" s="211"/>
      <c r="C876" s="211"/>
      <c r="D876" s="211"/>
      <c r="E876" s="211"/>
      <c r="F876" s="211"/>
      <c r="G876" s="211"/>
    </row>
    <row r="877" spans="2:7" x14ac:dyDescent="0.45">
      <c r="B877" s="211"/>
      <c r="C877" s="211"/>
      <c r="D877" s="211"/>
      <c r="E877" s="211"/>
      <c r="F877" s="211"/>
      <c r="G877" s="211"/>
    </row>
    <row r="878" spans="2:7" x14ac:dyDescent="0.45">
      <c r="B878" s="211"/>
      <c r="C878" s="211"/>
      <c r="D878" s="211"/>
      <c r="E878" s="211"/>
      <c r="F878" s="211"/>
      <c r="G878" s="211"/>
    </row>
    <row r="879" spans="2:7" x14ac:dyDescent="0.45">
      <c r="B879" s="211"/>
      <c r="C879" s="211"/>
      <c r="D879" s="211"/>
      <c r="E879" s="211"/>
      <c r="F879" s="211"/>
      <c r="G879" s="211"/>
    </row>
    <row r="880" spans="2:7" x14ac:dyDescent="0.45">
      <c r="B880" s="211"/>
      <c r="C880" s="211"/>
      <c r="D880" s="211"/>
      <c r="E880" s="211"/>
      <c r="F880" s="211"/>
      <c r="G880" s="211"/>
    </row>
    <row r="881" spans="2:7" x14ac:dyDescent="0.45">
      <c r="B881" s="211"/>
      <c r="C881" s="211"/>
      <c r="D881" s="211"/>
      <c r="E881" s="211"/>
      <c r="F881" s="211"/>
      <c r="G881" s="211"/>
    </row>
    <row r="882" spans="2:7" x14ac:dyDescent="0.45">
      <c r="B882" s="211"/>
      <c r="C882" s="211"/>
      <c r="D882" s="211"/>
      <c r="E882" s="211"/>
      <c r="F882" s="211"/>
      <c r="G882" s="211"/>
    </row>
    <row r="883" spans="2:7" x14ac:dyDescent="0.45">
      <c r="B883" s="211"/>
      <c r="C883" s="211"/>
      <c r="D883" s="211"/>
      <c r="E883" s="211"/>
      <c r="F883" s="211"/>
      <c r="G883" s="211"/>
    </row>
    <row r="884" spans="2:7" x14ac:dyDescent="0.45">
      <c r="B884" s="211"/>
      <c r="C884" s="211"/>
      <c r="D884" s="211"/>
      <c r="E884" s="211"/>
      <c r="F884" s="211"/>
      <c r="G884" s="211"/>
    </row>
    <row r="885" spans="2:7" x14ac:dyDescent="0.45">
      <c r="B885" s="211"/>
      <c r="C885" s="211"/>
      <c r="D885" s="211"/>
      <c r="E885" s="211"/>
      <c r="F885" s="211"/>
      <c r="G885" s="211"/>
    </row>
    <row r="886" spans="2:7" x14ac:dyDescent="0.45">
      <c r="B886" s="211"/>
      <c r="C886" s="211"/>
      <c r="D886" s="211"/>
      <c r="E886" s="211"/>
      <c r="F886" s="211"/>
      <c r="G886" s="211"/>
    </row>
    <row r="887" spans="2:7" x14ac:dyDescent="0.45">
      <c r="B887" s="211"/>
      <c r="C887" s="211"/>
      <c r="D887" s="211"/>
      <c r="E887" s="211"/>
      <c r="F887" s="211"/>
      <c r="G887" s="211"/>
    </row>
    <row r="888" spans="2:7" x14ac:dyDescent="0.45">
      <c r="B888" s="211"/>
      <c r="C888" s="211"/>
      <c r="D888" s="211"/>
      <c r="E888" s="211"/>
      <c r="F888" s="211"/>
      <c r="G888" s="211"/>
    </row>
    <row r="889" spans="2:7" x14ac:dyDescent="0.45">
      <c r="B889" s="211"/>
      <c r="C889" s="211"/>
      <c r="D889" s="211"/>
      <c r="E889" s="211"/>
      <c r="F889" s="211"/>
      <c r="G889" s="211"/>
    </row>
    <row r="890" spans="2:7" x14ac:dyDescent="0.45">
      <c r="B890" s="211"/>
      <c r="C890" s="211"/>
      <c r="D890" s="211"/>
      <c r="E890" s="211"/>
      <c r="F890" s="211"/>
      <c r="G890" s="211"/>
    </row>
    <row r="891" spans="2:7" x14ac:dyDescent="0.45">
      <c r="B891" s="211"/>
      <c r="C891" s="211"/>
      <c r="D891" s="211"/>
      <c r="E891" s="211"/>
      <c r="F891" s="211"/>
      <c r="G891" s="211"/>
    </row>
    <row r="892" spans="2:7" x14ac:dyDescent="0.45">
      <c r="B892" s="211"/>
      <c r="C892" s="211"/>
      <c r="D892" s="211"/>
      <c r="E892" s="211"/>
      <c r="F892" s="211"/>
      <c r="G892" s="211"/>
    </row>
    <row r="893" spans="2:7" x14ac:dyDescent="0.45">
      <c r="B893" s="211"/>
      <c r="C893" s="211"/>
      <c r="D893" s="211"/>
      <c r="E893" s="211"/>
      <c r="F893" s="211"/>
      <c r="G893" s="211"/>
    </row>
    <row r="894" spans="2:7" x14ac:dyDescent="0.45">
      <c r="B894" s="211"/>
      <c r="C894" s="211"/>
      <c r="D894" s="211"/>
      <c r="E894" s="211"/>
      <c r="F894" s="211"/>
      <c r="G894" s="211"/>
    </row>
    <row r="895" spans="2:7" x14ac:dyDescent="0.45">
      <c r="B895" s="211"/>
      <c r="C895" s="211"/>
      <c r="D895" s="211"/>
      <c r="E895" s="211"/>
      <c r="F895" s="211"/>
      <c r="G895" s="211"/>
    </row>
    <row r="896" spans="2:7" x14ac:dyDescent="0.45">
      <c r="B896" s="211"/>
      <c r="C896" s="211"/>
      <c r="D896" s="211"/>
      <c r="E896" s="211"/>
      <c r="F896" s="211"/>
      <c r="G896" s="211"/>
    </row>
    <row r="897" spans="2:7" x14ac:dyDescent="0.45">
      <c r="B897" s="211"/>
      <c r="C897" s="211"/>
      <c r="D897" s="211"/>
      <c r="E897" s="211"/>
      <c r="F897" s="211"/>
      <c r="G897" s="211"/>
    </row>
    <row r="898" spans="2:7" x14ac:dyDescent="0.45">
      <c r="B898" s="211"/>
      <c r="C898" s="211"/>
      <c r="D898" s="211"/>
      <c r="E898" s="211"/>
      <c r="F898" s="211"/>
      <c r="G898" s="211"/>
    </row>
    <row r="899" spans="2:7" x14ac:dyDescent="0.45">
      <c r="B899" s="211"/>
      <c r="C899" s="211"/>
      <c r="D899" s="211"/>
      <c r="E899" s="211"/>
      <c r="F899" s="211"/>
      <c r="G899" s="211"/>
    </row>
    <row r="900" spans="2:7" x14ac:dyDescent="0.45">
      <c r="B900" s="211"/>
      <c r="C900" s="211"/>
      <c r="D900" s="211"/>
      <c r="E900" s="211"/>
      <c r="F900" s="211"/>
      <c r="G900" s="211"/>
    </row>
    <row r="901" spans="2:7" x14ac:dyDescent="0.45">
      <c r="B901" s="211"/>
      <c r="C901" s="211"/>
      <c r="D901" s="211"/>
      <c r="E901" s="211"/>
      <c r="F901" s="211"/>
      <c r="G901" s="211"/>
    </row>
    <row r="902" spans="2:7" x14ac:dyDescent="0.45">
      <c r="B902" s="211"/>
      <c r="C902" s="211"/>
      <c r="D902" s="211"/>
      <c r="E902" s="211"/>
      <c r="F902" s="211"/>
      <c r="G902" s="211"/>
    </row>
    <row r="903" spans="2:7" x14ac:dyDescent="0.45">
      <c r="B903" s="211"/>
      <c r="C903" s="211"/>
      <c r="D903" s="211"/>
      <c r="E903" s="211"/>
      <c r="F903" s="211"/>
      <c r="G903" s="211"/>
    </row>
    <row r="904" spans="2:7" x14ac:dyDescent="0.45">
      <c r="B904" s="211"/>
      <c r="C904" s="211"/>
      <c r="D904" s="211"/>
      <c r="E904" s="211"/>
      <c r="F904" s="211"/>
      <c r="G904" s="211"/>
    </row>
    <row r="905" spans="2:7" x14ac:dyDescent="0.45">
      <c r="B905" s="211"/>
      <c r="C905" s="211"/>
      <c r="D905" s="211"/>
      <c r="E905" s="211"/>
      <c r="F905" s="211"/>
      <c r="G905" s="211"/>
    </row>
    <row r="906" spans="2:7" x14ac:dyDescent="0.45">
      <c r="B906" s="211"/>
      <c r="C906" s="211"/>
      <c r="D906" s="211"/>
      <c r="E906" s="211"/>
      <c r="F906" s="211"/>
      <c r="G906" s="211"/>
    </row>
    <row r="907" spans="2:7" x14ac:dyDescent="0.45">
      <c r="B907" s="211"/>
      <c r="C907" s="211"/>
      <c r="D907" s="211"/>
      <c r="E907" s="211"/>
      <c r="F907" s="211"/>
      <c r="G907" s="211"/>
    </row>
    <row r="908" spans="2:7" x14ac:dyDescent="0.45">
      <c r="B908" s="211"/>
      <c r="C908" s="211"/>
      <c r="D908" s="211"/>
      <c r="E908" s="211"/>
      <c r="F908" s="211"/>
      <c r="G908" s="211"/>
    </row>
    <row r="909" spans="2:7" x14ac:dyDescent="0.45">
      <c r="B909" s="211"/>
      <c r="C909" s="211"/>
      <c r="D909" s="211"/>
      <c r="E909" s="211"/>
      <c r="F909" s="211"/>
      <c r="G909" s="211"/>
    </row>
    <row r="910" spans="2:7" x14ac:dyDescent="0.45">
      <c r="B910" s="211"/>
      <c r="C910" s="211"/>
      <c r="D910" s="211"/>
      <c r="E910" s="211"/>
      <c r="F910" s="211"/>
      <c r="G910" s="211"/>
    </row>
    <row r="911" spans="2:7" x14ac:dyDescent="0.45">
      <c r="B911" s="211"/>
      <c r="C911" s="211"/>
      <c r="D911" s="211"/>
      <c r="E911" s="211"/>
      <c r="F911" s="211"/>
      <c r="G911" s="211"/>
    </row>
    <row r="912" spans="2:7" x14ac:dyDescent="0.45">
      <c r="B912" s="211"/>
      <c r="C912" s="211"/>
      <c r="D912" s="211"/>
      <c r="E912" s="211"/>
      <c r="F912" s="211"/>
      <c r="G912" s="211"/>
    </row>
    <row r="913" spans="2:7" x14ac:dyDescent="0.45">
      <c r="B913" s="211"/>
      <c r="C913" s="211"/>
      <c r="D913" s="211"/>
      <c r="E913" s="211"/>
      <c r="F913" s="211"/>
      <c r="G913" s="211"/>
    </row>
    <row r="914" spans="2:7" x14ac:dyDescent="0.45">
      <c r="B914" s="211"/>
      <c r="C914" s="211"/>
      <c r="D914" s="211"/>
      <c r="E914" s="211"/>
      <c r="F914" s="211"/>
      <c r="G914" s="211"/>
    </row>
    <row r="915" spans="2:7" x14ac:dyDescent="0.45">
      <c r="B915" s="211"/>
      <c r="C915" s="211"/>
      <c r="D915" s="211"/>
      <c r="E915" s="211"/>
      <c r="F915" s="211"/>
      <c r="G915" s="211"/>
    </row>
    <row r="916" spans="2:7" x14ac:dyDescent="0.45">
      <c r="B916" s="211"/>
      <c r="C916" s="211"/>
      <c r="D916" s="211"/>
      <c r="E916" s="211"/>
      <c r="F916" s="211"/>
      <c r="G916" s="211"/>
    </row>
    <row r="917" spans="2:7" x14ac:dyDescent="0.45">
      <c r="B917" s="211"/>
      <c r="C917" s="211"/>
      <c r="D917" s="211"/>
      <c r="E917" s="211"/>
      <c r="F917" s="211"/>
      <c r="G917" s="211"/>
    </row>
    <row r="918" spans="2:7" x14ac:dyDescent="0.45">
      <c r="B918" s="211"/>
      <c r="C918" s="211"/>
      <c r="D918" s="211"/>
      <c r="E918" s="211"/>
      <c r="F918" s="211"/>
      <c r="G918" s="211"/>
    </row>
    <row r="919" spans="2:7" x14ac:dyDescent="0.45">
      <c r="B919" s="211"/>
      <c r="C919" s="211"/>
      <c r="D919" s="211"/>
      <c r="E919" s="211"/>
      <c r="F919" s="211"/>
      <c r="G919" s="211"/>
    </row>
    <row r="920" spans="2:7" x14ac:dyDescent="0.45">
      <c r="B920" s="211"/>
      <c r="C920" s="211"/>
      <c r="D920" s="211"/>
      <c r="E920" s="211"/>
      <c r="F920" s="211"/>
      <c r="G920" s="211"/>
    </row>
    <row r="921" spans="2:7" x14ac:dyDescent="0.45">
      <c r="B921" s="211"/>
      <c r="C921" s="211"/>
      <c r="D921" s="211"/>
      <c r="E921" s="211"/>
      <c r="F921" s="211"/>
      <c r="G921" s="211"/>
    </row>
    <row r="922" spans="2:7" x14ac:dyDescent="0.45">
      <c r="B922" s="211"/>
      <c r="C922" s="211"/>
      <c r="D922" s="211"/>
      <c r="E922" s="211"/>
      <c r="F922" s="211"/>
      <c r="G922" s="211"/>
    </row>
    <row r="923" spans="2:7" x14ac:dyDescent="0.45">
      <c r="B923" s="211"/>
      <c r="C923" s="211"/>
      <c r="D923" s="211"/>
      <c r="E923" s="211"/>
      <c r="F923" s="211"/>
      <c r="G923" s="211"/>
    </row>
    <row r="924" spans="2:7" x14ac:dyDescent="0.45">
      <c r="B924" s="211"/>
      <c r="C924" s="211"/>
      <c r="D924" s="211"/>
      <c r="E924" s="211"/>
      <c r="F924" s="211"/>
      <c r="G924" s="211"/>
    </row>
    <row r="925" spans="2:7" x14ac:dyDescent="0.45">
      <c r="B925" s="211"/>
      <c r="C925" s="211"/>
      <c r="D925" s="211"/>
      <c r="E925" s="211"/>
      <c r="F925" s="211"/>
      <c r="G925" s="211"/>
    </row>
    <row r="926" spans="2:7" x14ac:dyDescent="0.45">
      <c r="B926" s="211"/>
      <c r="C926" s="211"/>
      <c r="D926" s="211"/>
      <c r="E926" s="211"/>
      <c r="F926" s="211"/>
      <c r="G926" s="211"/>
    </row>
    <row r="927" spans="2:7" x14ac:dyDescent="0.45">
      <c r="B927" s="211"/>
      <c r="C927" s="211"/>
      <c r="D927" s="211"/>
      <c r="E927" s="211"/>
      <c r="F927" s="211"/>
      <c r="G927" s="211"/>
    </row>
    <row r="928" spans="2:7" x14ac:dyDescent="0.45">
      <c r="B928" s="211"/>
      <c r="C928" s="211"/>
      <c r="D928" s="211"/>
      <c r="E928" s="211"/>
      <c r="F928" s="211"/>
      <c r="G928" s="211"/>
    </row>
    <row r="929" spans="2:7" x14ac:dyDescent="0.45">
      <c r="B929" s="211"/>
      <c r="C929" s="211"/>
      <c r="D929" s="211"/>
      <c r="E929" s="211"/>
      <c r="F929" s="211"/>
      <c r="G929" s="211"/>
    </row>
    <row r="930" spans="2:7" x14ac:dyDescent="0.45">
      <c r="B930" s="211"/>
      <c r="C930" s="211"/>
      <c r="D930" s="211"/>
      <c r="E930" s="211"/>
      <c r="F930" s="211"/>
      <c r="G930" s="211"/>
    </row>
    <row r="931" spans="2:7" x14ac:dyDescent="0.45">
      <c r="B931" s="211"/>
      <c r="C931" s="211"/>
      <c r="D931" s="211"/>
      <c r="E931" s="211"/>
      <c r="F931" s="211"/>
      <c r="G931" s="211"/>
    </row>
    <row r="932" spans="2:7" x14ac:dyDescent="0.45">
      <c r="B932" s="211"/>
      <c r="C932" s="211"/>
      <c r="D932" s="211"/>
      <c r="E932" s="211"/>
      <c r="F932" s="211"/>
      <c r="G932" s="211"/>
    </row>
    <row r="933" spans="2:7" x14ac:dyDescent="0.45">
      <c r="B933" s="211"/>
      <c r="C933" s="211"/>
      <c r="D933" s="211"/>
      <c r="E933" s="211"/>
      <c r="F933" s="211"/>
      <c r="G933" s="211"/>
    </row>
    <row r="934" spans="2:7" x14ac:dyDescent="0.45">
      <c r="B934" s="211"/>
      <c r="C934" s="211"/>
      <c r="D934" s="211"/>
      <c r="E934" s="211"/>
      <c r="F934" s="211"/>
      <c r="G934" s="211"/>
    </row>
    <row r="935" spans="2:7" x14ac:dyDescent="0.45">
      <c r="B935" s="211"/>
      <c r="C935" s="211"/>
      <c r="D935" s="211"/>
      <c r="E935" s="211"/>
      <c r="F935" s="211"/>
      <c r="G935" s="211"/>
    </row>
    <row r="936" spans="2:7" x14ac:dyDescent="0.45">
      <c r="B936" s="211"/>
      <c r="C936" s="211"/>
      <c r="D936" s="211"/>
      <c r="E936" s="211"/>
      <c r="F936" s="211"/>
      <c r="G936" s="211"/>
    </row>
    <row r="937" spans="2:7" x14ac:dyDescent="0.45">
      <c r="B937" s="211"/>
      <c r="C937" s="211"/>
      <c r="D937" s="211"/>
      <c r="E937" s="211"/>
      <c r="F937" s="211"/>
      <c r="G937" s="211"/>
    </row>
    <row r="938" spans="2:7" x14ac:dyDescent="0.45">
      <c r="B938" s="211"/>
      <c r="C938" s="211"/>
      <c r="D938" s="211"/>
      <c r="E938" s="211"/>
      <c r="F938" s="211"/>
      <c r="G938" s="211"/>
    </row>
    <row r="939" spans="2:7" x14ac:dyDescent="0.45">
      <c r="B939" s="211"/>
      <c r="C939" s="211"/>
      <c r="D939" s="211"/>
      <c r="E939" s="211"/>
      <c r="F939" s="211"/>
      <c r="G939" s="211"/>
    </row>
    <row r="940" spans="2:7" x14ac:dyDescent="0.45">
      <c r="B940" s="211"/>
      <c r="C940" s="211"/>
      <c r="D940" s="211"/>
      <c r="E940" s="211"/>
      <c r="F940" s="211"/>
      <c r="G940" s="211"/>
    </row>
    <row r="941" spans="2:7" x14ac:dyDescent="0.45">
      <c r="B941" s="211"/>
      <c r="C941" s="211"/>
      <c r="D941" s="211"/>
      <c r="E941" s="211"/>
      <c r="F941" s="211"/>
      <c r="G941" s="211"/>
    </row>
    <row r="942" spans="2:7" x14ac:dyDescent="0.45">
      <c r="B942" s="211"/>
      <c r="C942" s="211"/>
      <c r="D942" s="211"/>
      <c r="E942" s="211"/>
      <c r="F942" s="211"/>
      <c r="G942" s="211"/>
    </row>
    <row r="943" spans="2:7" x14ac:dyDescent="0.45">
      <c r="B943" s="211"/>
      <c r="C943" s="211"/>
      <c r="D943" s="211"/>
      <c r="E943" s="211"/>
      <c r="F943" s="211"/>
      <c r="G943" s="211"/>
    </row>
    <row r="944" spans="2:7" x14ac:dyDescent="0.45">
      <c r="B944" s="211"/>
      <c r="C944" s="211"/>
      <c r="D944" s="211"/>
      <c r="E944" s="211"/>
      <c r="F944" s="211"/>
      <c r="G944" s="211"/>
    </row>
    <row r="945" spans="2:7" x14ac:dyDescent="0.45">
      <c r="B945" s="211"/>
      <c r="C945" s="211"/>
      <c r="D945" s="211"/>
      <c r="E945" s="211"/>
      <c r="F945" s="211"/>
      <c r="G945" s="211"/>
    </row>
    <row r="946" spans="2:7" x14ac:dyDescent="0.45">
      <c r="B946" s="211"/>
      <c r="C946" s="211"/>
      <c r="D946" s="211"/>
      <c r="E946" s="211"/>
      <c r="F946" s="211"/>
      <c r="G946" s="211"/>
    </row>
    <row r="947" spans="2:7" x14ac:dyDescent="0.45">
      <c r="B947" s="211"/>
      <c r="C947" s="211"/>
      <c r="D947" s="211"/>
      <c r="E947" s="211"/>
      <c r="F947" s="211"/>
      <c r="G947" s="211"/>
    </row>
    <row r="948" spans="2:7" x14ac:dyDescent="0.45">
      <c r="B948" s="211"/>
      <c r="C948" s="211"/>
      <c r="D948" s="211"/>
      <c r="E948" s="211"/>
      <c r="F948" s="211"/>
      <c r="G948" s="211"/>
    </row>
    <row r="949" spans="2:7" x14ac:dyDescent="0.45">
      <c r="B949" s="211"/>
      <c r="C949" s="211"/>
      <c r="D949" s="211"/>
      <c r="E949" s="211"/>
      <c r="F949" s="211"/>
      <c r="G949" s="211"/>
    </row>
    <row r="950" spans="2:7" x14ac:dyDescent="0.45">
      <c r="B950" s="211"/>
      <c r="C950" s="211"/>
      <c r="D950" s="211"/>
      <c r="E950" s="211"/>
      <c r="F950" s="211"/>
      <c r="G950" s="211"/>
    </row>
    <row r="951" spans="2:7" x14ac:dyDescent="0.45">
      <c r="B951" s="211"/>
      <c r="C951" s="211"/>
      <c r="D951" s="211"/>
      <c r="E951" s="211"/>
      <c r="F951" s="211"/>
      <c r="G951" s="211"/>
    </row>
    <row r="952" spans="2:7" x14ac:dyDescent="0.45">
      <c r="B952" s="211"/>
      <c r="C952" s="211"/>
      <c r="D952" s="211"/>
      <c r="E952" s="211"/>
      <c r="F952" s="211"/>
      <c r="G952" s="211"/>
    </row>
    <row r="953" spans="2:7" x14ac:dyDescent="0.45">
      <c r="B953" s="211"/>
      <c r="C953" s="211"/>
      <c r="D953" s="211"/>
      <c r="E953" s="211"/>
      <c r="F953" s="211"/>
      <c r="G953" s="211"/>
    </row>
    <row r="954" spans="2:7" x14ac:dyDescent="0.45">
      <c r="B954" s="211"/>
      <c r="C954" s="211"/>
      <c r="D954" s="211"/>
      <c r="E954" s="211"/>
      <c r="F954" s="211"/>
      <c r="G954" s="211"/>
    </row>
    <row r="955" spans="2:7" x14ac:dyDescent="0.45">
      <c r="B955" s="211"/>
      <c r="C955" s="211"/>
      <c r="D955" s="211"/>
      <c r="E955" s="211"/>
      <c r="F955" s="211"/>
      <c r="G955" s="211"/>
    </row>
    <row r="956" spans="2:7" x14ac:dyDescent="0.45">
      <c r="B956" s="211"/>
      <c r="C956" s="211"/>
      <c r="D956" s="211"/>
      <c r="E956" s="211"/>
      <c r="F956" s="211"/>
      <c r="G956" s="211"/>
    </row>
    <row r="957" spans="2:7" x14ac:dyDescent="0.45">
      <c r="B957" s="211"/>
      <c r="C957" s="211"/>
      <c r="D957" s="211"/>
      <c r="E957" s="211"/>
      <c r="F957" s="211"/>
      <c r="G957" s="211"/>
    </row>
    <row r="958" spans="2:7" x14ac:dyDescent="0.45">
      <c r="B958" s="211"/>
      <c r="C958" s="211"/>
      <c r="D958" s="211"/>
      <c r="E958" s="211"/>
      <c r="F958" s="211"/>
      <c r="G958" s="211"/>
    </row>
    <row r="959" spans="2:7" x14ac:dyDescent="0.45">
      <c r="B959" s="211"/>
      <c r="C959" s="211"/>
      <c r="D959" s="211"/>
      <c r="E959" s="211"/>
      <c r="F959" s="211"/>
      <c r="G959" s="211"/>
    </row>
    <row r="960" spans="2:7" x14ac:dyDescent="0.45">
      <c r="B960" s="211"/>
      <c r="C960" s="211"/>
      <c r="D960" s="211"/>
      <c r="E960" s="211"/>
      <c r="F960" s="211"/>
      <c r="G960" s="211"/>
    </row>
    <row r="961" spans="2:7" x14ac:dyDescent="0.45">
      <c r="B961" s="211"/>
      <c r="C961" s="211"/>
      <c r="D961" s="211"/>
      <c r="E961" s="211"/>
      <c r="F961" s="211"/>
      <c r="G961" s="211"/>
    </row>
    <row r="962" spans="2:7" x14ac:dyDescent="0.45">
      <c r="B962" s="211"/>
      <c r="C962" s="211"/>
      <c r="D962" s="211"/>
      <c r="E962" s="211"/>
      <c r="F962" s="211"/>
      <c r="G962" s="211"/>
    </row>
    <row r="963" spans="2:7" x14ac:dyDescent="0.45">
      <c r="B963" s="211"/>
      <c r="C963" s="211"/>
      <c r="D963" s="211"/>
      <c r="E963" s="211"/>
      <c r="F963" s="211"/>
      <c r="G963" s="211"/>
    </row>
    <row r="964" spans="2:7" x14ac:dyDescent="0.45">
      <c r="B964" s="211"/>
      <c r="C964" s="211"/>
      <c r="D964" s="211"/>
      <c r="E964" s="211"/>
      <c r="F964" s="211"/>
      <c r="G964" s="211"/>
    </row>
    <row r="965" spans="2:7" x14ac:dyDescent="0.45">
      <c r="B965" s="211"/>
      <c r="C965" s="211"/>
      <c r="D965" s="211"/>
      <c r="E965" s="211"/>
      <c r="F965" s="211"/>
      <c r="G965" s="211"/>
    </row>
    <row r="966" spans="2:7" x14ac:dyDescent="0.45">
      <c r="B966" s="211"/>
      <c r="C966" s="211"/>
      <c r="D966" s="211"/>
      <c r="E966" s="211"/>
      <c r="F966" s="211"/>
      <c r="G966" s="211"/>
    </row>
    <row r="967" spans="2:7" x14ac:dyDescent="0.45">
      <c r="B967" s="211"/>
      <c r="C967" s="211"/>
      <c r="D967" s="211"/>
      <c r="E967" s="211"/>
      <c r="F967" s="211"/>
      <c r="G967" s="211"/>
    </row>
    <row r="968" spans="2:7" x14ac:dyDescent="0.45">
      <c r="B968" s="211"/>
      <c r="C968" s="211"/>
      <c r="D968" s="211"/>
      <c r="E968" s="211"/>
      <c r="F968" s="211"/>
      <c r="G968" s="211"/>
    </row>
    <row r="969" spans="2:7" x14ac:dyDescent="0.45">
      <c r="B969" s="211"/>
      <c r="C969" s="211"/>
      <c r="D969" s="211"/>
      <c r="E969" s="211"/>
      <c r="F969" s="211"/>
      <c r="G969" s="211"/>
    </row>
    <row r="970" spans="2:7" x14ac:dyDescent="0.45">
      <c r="B970" s="211"/>
      <c r="C970" s="211"/>
      <c r="D970" s="211"/>
      <c r="E970" s="211"/>
      <c r="F970" s="211"/>
      <c r="G970" s="211"/>
    </row>
    <row r="971" spans="2:7" x14ac:dyDescent="0.45">
      <c r="B971" s="211"/>
      <c r="C971" s="211"/>
      <c r="D971" s="211"/>
      <c r="E971" s="211"/>
      <c r="F971" s="211"/>
      <c r="G971" s="211"/>
    </row>
    <row r="972" spans="2:7" x14ac:dyDescent="0.45">
      <c r="B972" s="211"/>
      <c r="C972" s="211"/>
      <c r="D972" s="211"/>
      <c r="E972" s="211"/>
      <c r="F972" s="211"/>
      <c r="G972" s="211"/>
    </row>
    <row r="973" spans="2:7" x14ac:dyDescent="0.45">
      <c r="B973" s="211"/>
      <c r="C973" s="211"/>
      <c r="D973" s="211"/>
      <c r="E973" s="211"/>
      <c r="F973" s="211"/>
      <c r="G973" s="211"/>
    </row>
    <row r="974" spans="2:7" x14ac:dyDescent="0.45">
      <c r="B974" s="211"/>
      <c r="C974" s="211"/>
      <c r="D974" s="211"/>
      <c r="E974" s="211"/>
      <c r="F974" s="211"/>
      <c r="G974" s="211"/>
    </row>
    <row r="975" spans="2:7" x14ac:dyDescent="0.45">
      <c r="B975" s="211"/>
      <c r="C975" s="211"/>
      <c r="D975" s="211"/>
      <c r="E975" s="211"/>
      <c r="F975" s="211"/>
      <c r="G975" s="211"/>
    </row>
    <row r="976" spans="2:7" x14ac:dyDescent="0.45">
      <c r="B976" s="211"/>
      <c r="C976" s="211"/>
      <c r="D976" s="211"/>
      <c r="E976" s="211"/>
      <c r="F976" s="211"/>
      <c r="G976" s="211"/>
    </row>
    <row r="977" spans="2:7" x14ac:dyDescent="0.45">
      <c r="B977" s="211"/>
      <c r="C977" s="211"/>
      <c r="D977" s="211"/>
      <c r="E977" s="211"/>
      <c r="F977" s="211"/>
      <c r="G977" s="211"/>
    </row>
    <row r="978" spans="2:7" x14ac:dyDescent="0.45">
      <c r="B978" s="211"/>
      <c r="C978" s="211"/>
      <c r="D978" s="211"/>
      <c r="E978" s="211"/>
      <c r="F978" s="211"/>
      <c r="G978" s="211"/>
    </row>
    <row r="979" spans="2:7" x14ac:dyDescent="0.45">
      <c r="B979" s="211"/>
      <c r="C979" s="211"/>
      <c r="D979" s="211"/>
      <c r="E979" s="211"/>
      <c r="F979" s="211"/>
      <c r="G979" s="211"/>
    </row>
    <row r="980" spans="2:7" x14ac:dyDescent="0.45">
      <c r="B980" s="211"/>
      <c r="C980" s="211"/>
      <c r="D980" s="211"/>
      <c r="E980" s="211"/>
      <c r="F980" s="211"/>
      <c r="G980" s="211"/>
    </row>
    <row r="981" spans="2:7" x14ac:dyDescent="0.45">
      <c r="B981" s="211"/>
      <c r="C981" s="211"/>
      <c r="D981" s="211"/>
      <c r="E981" s="211"/>
      <c r="F981" s="211"/>
      <c r="G981" s="211"/>
    </row>
    <row r="982" spans="2:7" x14ac:dyDescent="0.45">
      <c r="B982" s="211"/>
      <c r="C982" s="211"/>
      <c r="D982" s="211"/>
      <c r="E982" s="211"/>
      <c r="F982" s="211"/>
      <c r="G982" s="211"/>
    </row>
    <row r="983" spans="2:7" x14ac:dyDescent="0.45">
      <c r="B983" s="211"/>
      <c r="C983" s="211"/>
      <c r="D983" s="211"/>
      <c r="E983" s="211"/>
      <c r="F983" s="211"/>
      <c r="G983" s="211"/>
    </row>
    <row r="984" spans="2:7" x14ac:dyDescent="0.45">
      <c r="B984" s="211"/>
      <c r="C984" s="211"/>
      <c r="D984" s="211"/>
      <c r="E984" s="211"/>
      <c r="F984" s="211"/>
      <c r="G984" s="211"/>
    </row>
    <row r="985" spans="2:7" x14ac:dyDescent="0.45">
      <c r="B985" s="211"/>
      <c r="C985" s="211"/>
      <c r="D985" s="211"/>
      <c r="E985" s="211"/>
      <c r="F985" s="211"/>
      <c r="G985" s="211"/>
    </row>
    <row r="986" spans="2:7" x14ac:dyDescent="0.45">
      <c r="B986" s="211"/>
      <c r="C986" s="211"/>
      <c r="D986" s="211"/>
      <c r="E986" s="211"/>
      <c r="F986" s="211"/>
      <c r="G986" s="211"/>
    </row>
    <row r="987" spans="2:7" x14ac:dyDescent="0.45">
      <c r="B987" s="211"/>
      <c r="C987" s="211"/>
      <c r="D987" s="211"/>
      <c r="E987" s="211"/>
      <c r="F987" s="211"/>
      <c r="G987" s="211"/>
    </row>
    <row r="988" spans="2:7" x14ac:dyDescent="0.45">
      <c r="B988" s="211"/>
      <c r="C988" s="211"/>
      <c r="D988" s="211"/>
      <c r="E988" s="211"/>
      <c r="F988" s="211"/>
      <c r="G988" s="211"/>
    </row>
    <row r="989" spans="2:7" x14ac:dyDescent="0.45">
      <c r="B989" s="211"/>
      <c r="C989" s="211"/>
      <c r="D989" s="211"/>
      <c r="E989" s="211"/>
      <c r="F989" s="211"/>
      <c r="G989" s="211"/>
    </row>
    <row r="990" spans="2:7" x14ac:dyDescent="0.45">
      <c r="B990" s="211"/>
      <c r="C990" s="211"/>
      <c r="D990" s="211"/>
      <c r="E990" s="211"/>
      <c r="F990" s="211"/>
      <c r="G990" s="211"/>
    </row>
    <row r="991" spans="2:7" x14ac:dyDescent="0.45">
      <c r="B991" s="211"/>
      <c r="C991" s="211"/>
      <c r="D991" s="211"/>
      <c r="E991" s="211"/>
      <c r="F991" s="211"/>
      <c r="G991" s="211"/>
    </row>
    <row r="992" spans="2:7" x14ac:dyDescent="0.45">
      <c r="B992" s="211"/>
      <c r="C992" s="211"/>
      <c r="D992" s="211"/>
      <c r="E992" s="211"/>
      <c r="F992" s="211"/>
      <c r="G992" s="211"/>
    </row>
    <row r="993" spans="2:7" x14ac:dyDescent="0.45">
      <c r="B993" s="211"/>
      <c r="C993" s="211"/>
      <c r="D993" s="211"/>
      <c r="E993" s="211"/>
      <c r="F993" s="211"/>
      <c r="G993" s="211"/>
    </row>
    <row r="994" spans="2:7" x14ac:dyDescent="0.45">
      <c r="B994" s="211"/>
      <c r="C994" s="211"/>
      <c r="D994" s="211"/>
      <c r="E994" s="211"/>
      <c r="F994" s="211"/>
      <c r="G994" s="211"/>
    </row>
    <row r="995" spans="2:7" x14ac:dyDescent="0.45">
      <c r="B995" s="211"/>
      <c r="C995" s="211"/>
      <c r="D995" s="211"/>
      <c r="E995" s="211"/>
      <c r="F995" s="211"/>
      <c r="G995" s="211"/>
    </row>
    <row r="996" spans="2:7" x14ac:dyDescent="0.45">
      <c r="B996" s="211"/>
      <c r="C996" s="211"/>
      <c r="D996" s="211"/>
      <c r="E996" s="211"/>
      <c r="F996" s="211"/>
      <c r="G996" s="211"/>
    </row>
    <row r="997" spans="2:7" x14ac:dyDescent="0.45">
      <c r="B997" s="211"/>
      <c r="C997" s="211"/>
      <c r="D997" s="211"/>
      <c r="E997" s="211"/>
      <c r="F997" s="211"/>
      <c r="G997" s="211"/>
    </row>
    <row r="998" spans="2:7" x14ac:dyDescent="0.45">
      <c r="B998" s="211"/>
      <c r="C998" s="211"/>
      <c r="D998" s="211"/>
      <c r="E998" s="211"/>
      <c r="F998" s="211"/>
      <c r="G998" s="211"/>
    </row>
    <row r="999" spans="2:7" x14ac:dyDescent="0.45">
      <c r="B999" s="211"/>
      <c r="C999" s="211"/>
      <c r="D999" s="211"/>
      <c r="E999" s="211"/>
      <c r="F999" s="211"/>
      <c r="G999" s="211"/>
    </row>
    <row r="1000" spans="2:7" x14ac:dyDescent="0.45">
      <c r="B1000" s="211"/>
      <c r="C1000" s="211"/>
      <c r="D1000" s="211"/>
      <c r="E1000" s="211"/>
      <c r="F1000" s="211"/>
      <c r="G1000" s="211"/>
    </row>
    <row r="1001" spans="2:7" x14ac:dyDescent="0.45">
      <c r="B1001" s="211"/>
      <c r="C1001" s="211"/>
      <c r="D1001" s="211"/>
      <c r="E1001" s="211"/>
      <c r="F1001" s="211"/>
      <c r="G1001" s="211"/>
    </row>
    <row r="1002" spans="2:7" x14ac:dyDescent="0.45">
      <c r="B1002" s="211"/>
      <c r="C1002" s="211"/>
      <c r="D1002" s="211"/>
      <c r="E1002" s="211"/>
      <c r="F1002" s="211"/>
      <c r="G1002" s="211"/>
    </row>
    <row r="1003" spans="2:7" x14ac:dyDescent="0.45">
      <c r="B1003" s="211"/>
      <c r="C1003" s="211"/>
      <c r="D1003" s="211"/>
      <c r="E1003" s="211"/>
      <c r="F1003" s="211"/>
      <c r="G1003" s="211"/>
    </row>
    <row r="1004" spans="2:7" x14ac:dyDescent="0.45">
      <c r="B1004" s="211"/>
      <c r="C1004" s="211"/>
      <c r="D1004" s="211"/>
      <c r="E1004" s="211"/>
      <c r="F1004" s="211"/>
      <c r="G1004" s="211"/>
    </row>
    <row r="1005" spans="2:7" x14ac:dyDescent="0.45">
      <c r="B1005" s="211"/>
      <c r="C1005" s="211"/>
      <c r="D1005" s="211"/>
      <c r="E1005" s="211"/>
      <c r="F1005" s="211"/>
      <c r="G1005" s="211"/>
    </row>
    <row r="1006" spans="2:7" x14ac:dyDescent="0.45">
      <c r="B1006" s="211"/>
      <c r="C1006" s="211"/>
      <c r="D1006" s="211"/>
      <c r="E1006" s="211"/>
      <c r="F1006" s="211"/>
      <c r="G1006" s="211"/>
    </row>
    <row r="1007" spans="2:7" x14ac:dyDescent="0.45">
      <c r="B1007" s="211"/>
      <c r="C1007" s="211"/>
      <c r="D1007" s="211"/>
      <c r="E1007" s="211"/>
      <c r="F1007" s="211"/>
      <c r="G1007" s="211"/>
    </row>
    <row r="1008" spans="2:7" x14ac:dyDescent="0.45">
      <c r="B1008" s="211"/>
      <c r="C1008" s="211"/>
      <c r="D1008" s="211"/>
      <c r="E1008" s="211"/>
      <c r="F1008" s="211"/>
      <c r="G1008" s="211"/>
    </row>
    <row r="1009" spans="2:7" x14ac:dyDescent="0.45">
      <c r="B1009" s="211"/>
      <c r="C1009" s="211"/>
      <c r="D1009" s="211"/>
      <c r="E1009" s="211"/>
      <c r="F1009" s="211"/>
      <c r="G1009" s="211"/>
    </row>
    <row r="1010" spans="2:7" x14ac:dyDescent="0.45">
      <c r="B1010" s="211"/>
      <c r="C1010" s="211"/>
      <c r="D1010" s="211"/>
      <c r="E1010" s="211"/>
      <c r="F1010" s="211"/>
      <c r="G1010" s="211"/>
    </row>
    <row r="1011" spans="2:7" x14ac:dyDescent="0.45">
      <c r="B1011" s="211"/>
      <c r="C1011" s="211"/>
      <c r="D1011" s="211"/>
      <c r="E1011" s="211"/>
      <c r="F1011" s="211"/>
      <c r="G1011" s="211"/>
    </row>
    <row r="1012" spans="2:7" x14ac:dyDescent="0.45">
      <c r="B1012" s="211"/>
      <c r="C1012" s="211"/>
      <c r="D1012" s="211"/>
      <c r="E1012" s="211"/>
      <c r="F1012" s="211"/>
      <c r="G1012" s="211"/>
    </row>
    <row r="1013" spans="2:7" x14ac:dyDescent="0.45">
      <c r="B1013" s="211"/>
      <c r="C1013" s="211"/>
      <c r="D1013" s="211"/>
      <c r="E1013" s="211"/>
      <c r="F1013" s="211"/>
      <c r="G1013" s="211"/>
    </row>
    <row r="1014" spans="2:7" x14ac:dyDescent="0.45">
      <c r="B1014" s="211"/>
      <c r="C1014" s="211"/>
      <c r="D1014" s="211"/>
      <c r="E1014" s="211"/>
      <c r="F1014" s="211"/>
      <c r="G1014" s="211"/>
    </row>
    <row r="1015" spans="2:7" x14ac:dyDescent="0.45">
      <c r="B1015" s="211"/>
      <c r="C1015" s="211"/>
      <c r="D1015" s="211"/>
      <c r="E1015" s="211"/>
      <c r="F1015" s="211"/>
      <c r="G1015" s="211"/>
    </row>
    <row r="1016" spans="2:7" x14ac:dyDescent="0.45">
      <c r="B1016" s="211"/>
      <c r="C1016" s="211"/>
      <c r="D1016" s="211"/>
      <c r="E1016" s="211"/>
      <c r="F1016" s="211"/>
      <c r="G1016" s="211"/>
    </row>
    <row r="1017" spans="2:7" x14ac:dyDescent="0.45">
      <c r="B1017" s="211"/>
      <c r="C1017" s="211"/>
      <c r="D1017" s="211"/>
      <c r="E1017" s="211"/>
      <c r="F1017" s="211"/>
      <c r="G1017" s="211"/>
    </row>
    <row r="1018" spans="2:7" x14ac:dyDescent="0.45">
      <c r="B1018" s="211"/>
      <c r="C1018" s="211"/>
      <c r="D1018" s="211"/>
      <c r="E1018" s="211"/>
      <c r="F1018" s="211"/>
      <c r="G1018" s="211"/>
    </row>
    <row r="1019" spans="2:7" x14ac:dyDescent="0.45">
      <c r="B1019" s="211"/>
      <c r="C1019" s="211"/>
      <c r="D1019" s="211"/>
      <c r="E1019" s="211"/>
      <c r="F1019" s="211"/>
      <c r="G1019" s="211"/>
    </row>
    <row r="1020" spans="2:7" x14ac:dyDescent="0.45">
      <c r="B1020" s="211"/>
      <c r="C1020" s="211"/>
      <c r="D1020" s="211"/>
      <c r="E1020" s="211"/>
      <c r="F1020" s="211"/>
      <c r="G1020" s="211"/>
    </row>
    <row r="1021" spans="2:7" x14ac:dyDescent="0.45">
      <c r="B1021" s="211"/>
      <c r="C1021" s="211"/>
      <c r="D1021" s="211"/>
      <c r="E1021" s="211"/>
      <c r="F1021" s="211"/>
      <c r="G1021" s="211"/>
    </row>
    <row r="1022" spans="2:7" x14ac:dyDescent="0.45">
      <c r="B1022" s="211"/>
      <c r="C1022" s="211"/>
      <c r="D1022" s="211"/>
      <c r="E1022" s="211"/>
      <c r="F1022" s="211"/>
      <c r="G1022" s="211"/>
    </row>
    <row r="1023" spans="2:7" x14ac:dyDescent="0.45">
      <c r="B1023" s="211"/>
      <c r="C1023" s="211"/>
      <c r="D1023" s="211"/>
      <c r="E1023" s="211"/>
      <c r="F1023" s="211"/>
      <c r="G1023" s="211"/>
    </row>
    <row r="1024" spans="2:7" x14ac:dyDescent="0.45">
      <c r="B1024" s="211"/>
      <c r="C1024" s="211"/>
      <c r="D1024" s="211"/>
      <c r="E1024" s="211"/>
      <c r="F1024" s="211"/>
      <c r="G1024" s="211"/>
    </row>
    <row r="1025" spans="2:7" x14ac:dyDescent="0.45">
      <c r="B1025" s="211"/>
      <c r="C1025" s="211"/>
      <c r="D1025" s="211"/>
      <c r="E1025" s="211"/>
      <c r="F1025" s="211"/>
      <c r="G1025" s="211"/>
    </row>
    <row r="1026" spans="2:7" x14ac:dyDescent="0.45">
      <c r="B1026" s="211"/>
      <c r="C1026" s="211"/>
      <c r="D1026" s="211"/>
      <c r="E1026" s="211"/>
      <c r="F1026" s="211"/>
      <c r="G1026" s="211"/>
    </row>
    <row r="1027" spans="2:7" x14ac:dyDescent="0.45">
      <c r="B1027" s="211"/>
      <c r="C1027" s="211"/>
      <c r="D1027" s="211"/>
      <c r="E1027" s="211"/>
      <c r="F1027" s="211"/>
      <c r="G1027" s="211"/>
    </row>
    <row r="1028" spans="2:7" x14ac:dyDescent="0.45">
      <c r="B1028" s="211"/>
      <c r="C1028" s="211"/>
      <c r="D1028" s="211"/>
      <c r="E1028" s="211"/>
      <c r="F1028" s="211"/>
      <c r="G1028" s="211"/>
    </row>
    <row r="1029" spans="2:7" x14ac:dyDescent="0.45">
      <c r="B1029" s="211"/>
      <c r="C1029" s="211"/>
      <c r="D1029" s="211"/>
      <c r="E1029" s="211"/>
      <c r="F1029" s="211"/>
      <c r="G1029" s="211"/>
    </row>
    <row r="1030" spans="2:7" x14ac:dyDescent="0.45">
      <c r="B1030" s="211"/>
      <c r="C1030" s="211"/>
      <c r="D1030" s="211"/>
      <c r="E1030" s="211"/>
      <c r="F1030" s="211"/>
      <c r="G1030" s="211"/>
    </row>
    <row r="1031" spans="2:7" x14ac:dyDescent="0.45">
      <c r="B1031" s="211"/>
      <c r="C1031" s="211"/>
      <c r="D1031" s="211"/>
      <c r="E1031" s="211"/>
      <c r="F1031" s="211"/>
      <c r="G1031" s="211"/>
    </row>
    <row r="1032" spans="2:7" x14ac:dyDescent="0.45">
      <c r="B1032" s="211"/>
      <c r="C1032" s="211"/>
      <c r="D1032" s="211"/>
      <c r="E1032" s="211"/>
      <c r="F1032" s="211"/>
      <c r="G1032" s="211"/>
    </row>
    <row r="1033" spans="2:7" x14ac:dyDescent="0.45">
      <c r="B1033" s="211"/>
      <c r="C1033" s="211"/>
      <c r="D1033" s="211"/>
      <c r="E1033" s="211"/>
      <c r="F1033" s="211"/>
      <c r="G1033" s="211"/>
    </row>
    <row r="1034" spans="2:7" x14ac:dyDescent="0.45">
      <c r="B1034" s="211"/>
      <c r="C1034" s="211"/>
      <c r="D1034" s="211"/>
      <c r="E1034" s="211"/>
      <c r="F1034" s="211"/>
      <c r="G1034" s="211"/>
    </row>
    <row r="1035" spans="2:7" x14ac:dyDescent="0.45">
      <c r="B1035" s="211"/>
      <c r="C1035" s="211"/>
      <c r="D1035" s="211"/>
      <c r="E1035" s="211"/>
      <c r="F1035" s="211"/>
      <c r="G1035" s="211"/>
    </row>
    <row r="1036" spans="2:7" x14ac:dyDescent="0.45">
      <c r="B1036" s="211"/>
      <c r="C1036" s="211"/>
      <c r="D1036" s="211"/>
      <c r="E1036" s="211"/>
      <c r="F1036" s="211"/>
      <c r="G1036" s="211"/>
    </row>
    <row r="1037" spans="2:7" x14ac:dyDescent="0.45">
      <c r="B1037" s="211"/>
      <c r="C1037" s="211"/>
      <c r="D1037" s="211"/>
      <c r="E1037" s="211"/>
      <c r="F1037" s="211"/>
      <c r="G1037" s="211"/>
    </row>
    <row r="1038" spans="2:7" x14ac:dyDescent="0.45">
      <c r="B1038" s="211"/>
      <c r="C1038" s="211"/>
      <c r="D1038" s="211"/>
      <c r="E1038" s="211"/>
      <c r="F1038" s="211"/>
      <c r="G1038" s="211"/>
    </row>
    <row r="1039" spans="2:7" x14ac:dyDescent="0.45">
      <c r="B1039" s="211"/>
      <c r="C1039" s="211"/>
      <c r="D1039" s="211"/>
      <c r="E1039" s="211"/>
      <c r="F1039" s="211"/>
      <c r="G1039" s="211"/>
    </row>
    <row r="1040" spans="2:7" x14ac:dyDescent="0.45">
      <c r="B1040" s="211"/>
      <c r="C1040" s="211"/>
      <c r="D1040" s="211"/>
      <c r="E1040" s="211"/>
      <c r="F1040" s="211"/>
      <c r="G1040" s="211"/>
    </row>
    <row r="1041" spans="2:7" x14ac:dyDescent="0.45">
      <c r="B1041" s="211"/>
      <c r="C1041" s="211"/>
      <c r="D1041" s="211"/>
      <c r="E1041" s="211"/>
      <c r="F1041" s="211"/>
      <c r="G1041" s="211"/>
    </row>
    <row r="1042" spans="2:7" x14ac:dyDescent="0.45">
      <c r="B1042" s="211"/>
      <c r="C1042" s="211"/>
      <c r="D1042" s="211"/>
      <c r="E1042" s="211"/>
      <c r="F1042" s="211"/>
      <c r="G1042" s="211"/>
    </row>
    <row r="1043" spans="2:7" x14ac:dyDescent="0.45">
      <c r="B1043" s="211"/>
      <c r="C1043" s="211"/>
      <c r="D1043" s="211"/>
      <c r="E1043" s="211"/>
      <c r="F1043" s="211"/>
      <c r="G1043" s="211"/>
    </row>
    <row r="1044" spans="2:7" x14ac:dyDescent="0.45">
      <c r="B1044" s="211"/>
      <c r="C1044" s="211"/>
      <c r="D1044" s="211"/>
      <c r="E1044" s="211"/>
      <c r="F1044" s="211"/>
      <c r="G1044" s="211"/>
    </row>
    <row r="1045" spans="2:7" x14ac:dyDescent="0.45">
      <c r="B1045" s="211"/>
      <c r="C1045" s="211"/>
      <c r="D1045" s="211"/>
      <c r="E1045" s="211"/>
      <c r="F1045" s="211"/>
      <c r="G1045" s="211"/>
    </row>
    <row r="1046" spans="2:7" x14ac:dyDescent="0.45">
      <c r="B1046" s="211"/>
      <c r="C1046" s="211"/>
      <c r="D1046" s="211"/>
      <c r="E1046" s="211"/>
      <c r="F1046" s="211"/>
      <c r="G1046" s="211"/>
    </row>
    <row r="1047" spans="2:7" x14ac:dyDescent="0.45">
      <c r="B1047" s="211"/>
      <c r="C1047" s="211"/>
      <c r="D1047" s="211"/>
      <c r="E1047" s="211"/>
      <c r="F1047" s="211"/>
      <c r="G1047" s="211"/>
    </row>
    <row r="1048" spans="2:7" x14ac:dyDescent="0.45">
      <c r="B1048" s="211"/>
      <c r="C1048" s="211"/>
      <c r="D1048" s="211"/>
      <c r="E1048" s="211"/>
      <c r="F1048" s="211"/>
      <c r="G1048" s="211"/>
    </row>
    <row r="1049" spans="2:7" x14ac:dyDescent="0.45">
      <c r="B1049" s="211"/>
      <c r="C1049" s="211"/>
      <c r="D1049" s="211"/>
      <c r="E1049" s="211"/>
      <c r="F1049" s="211"/>
      <c r="G1049" s="211"/>
    </row>
    <row r="1050" spans="2:7" x14ac:dyDescent="0.45">
      <c r="B1050" s="211"/>
      <c r="C1050" s="211"/>
      <c r="D1050" s="211"/>
      <c r="E1050" s="211"/>
      <c r="F1050" s="211"/>
      <c r="G1050" s="211"/>
    </row>
    <row r="1051" spans="2:7" x14ac:dyDescent="0.45">
      <c r="B1051" s="211"/>
      <c r="C1051" s="211"/>
      <c r="D1051" s="211"/>
      <c r="E1051" s="211"/>
      <c r="F1051" s="211"/>
      <c r="G1051" s="211"/>
    </row>
    <row r="1052" spans="2:7" x14ac:dyDescent="0.45">
      <c r="B1052" s="211"/>
      <c r="C1052" s="211"/>
      <c r="D1052" s="211"/>
      <c r="E1052" s="211"/>
      <c r="F1052" s="211"/>
      <c r="G1052" s="211"/>
    </row>
    <row r="1053" spans="2:7" x14ac:dyDescent="0.45">
      <c r="B1053" s="211"/>
      <c r="C1053" s="211"/>
      <c r="D1053" s="211"/>
      <c r="E1053" s="211"/>
      <c r="F1053" s="211"/>
      <c r="G1053" s="211"/>
    </row>
    <row r="1054" spans="2:7" x14ac:dyDescent="0.45">
      <c r="B1054" s="211"/>
      <c r="C1054" s="211"/>
      <c r="D1054" s="211"/>
      <c r="E1054" s="211"/>
      <c r="F1054" s="211"/>
      <c r="G1054" s="211"/>
    </row>
    <row r="1055" spans="2:7" x14ac:dyDescent="0.45">
      <c r="B1055" s="211"/>
      <c r="C1055" s="211"/>
      <c r="D1055" s="211"/>
      <c r="E1055" s="211"/>
      <c r="F1055" s="211"/>
      <c r="G1055" s="211"/>
    </row>
    <row r="1056" spans="2:7" x14ac:dyDescent="0.45">
      <c r="B1056" s="211"/>
      <c r="C1056" s="211"/>
      <c r="D1056" s="211"/>
      <c r="E1056" s="211"/>
      <c r="F1056" s="211"/>
      <c r="G1056" s="211"/>
    </row>
    <row r="1057" spans="2:7" x14ac:dyDescent="0.45">
      <c r="B1057" s="211"/>
      <c r="C1057" s="211"/>
      <c r="D1057" s="211"/>
      <c r="E1057" s="211"/>
      <c r="F1057" s="211"/>
      <c r="G1057" s="211"/>
    </row>
    <row r="1058" spans="2:7" x14ac:dyDescent="0.45">
      <c r="B1058" s="211"/>
      <c r="C1058" s="211"/>
      <c r="D1058" s="211"/>
      <c r="E1058" s="211"/>
      <c r="F1058" s="211"/>
      <c r="G1058" s="211"/>
    </row>
    <row r="1059" spans="2:7" x14ac:dyDescent="0.45">
      <c r="B1059" s="211"/>
      <c r="C1059" s="211"/>
      <c r="D1059" s="211"/>
      <c r="E1059" s="211"/>
      <c r="F1059" s="211"/>
      <c r="G1059" s="211"/>
    </row>
    <row r="1060" spans="2:7" x14ac:dyDescent="0.45">
      <c r="B1060" s="211"/>
      <c r="C1060" s="211"/>
      <c r="D1060" s="211"/>
      <c r="E1060" s="211"/>
      <c r="F1060" s="211"/>
      <c r="G1060" s="211"/>
    </row>
    <row r="1061" spans="2:7" x14ac:dyDescent="0.45">
      <c r="B1061" s="211"/>
      <c r="C1061" s="211"/>
      <c r="D1061" s="211"/>
      <c r="E1061" s="211"/>
      <c r="F1061" s="211"/>
      <c r="G1061" s="211"/>
    </row>
    <row r="1062" spans="2:7" x14ac:dyDescent="0.45">
      <c r="B1062" s="211"/>
      <c r="C1062" s="211"/>
      <c r="D1062" s="211"/>
      <c r="E1062" s="211"/>
      <c r="F1062" s="211"/>
      <c r="G1062" s="211"/>
    </row>
    <row r="1063" spans="2:7" x14ac:dyDescent="0.45">
      <c r="B1063" s="211"/>
      <c r="C1063" s="211"/>
      <c r="D1063" s="211"/>
      <c r="E1063" s="211"/>
      <c r="F1063" s="211"/>
      <c r="G1063" s="211"/>
    </row>
    <row r="1064" spans="2:7" x14ac:dyDescent="0.45">
      <c r="B1064" s="211"/>
      <c r="C1064" s="211"/>
      <c r="D1064" s="211"/>
      <c r="E1064" s="211"/>
      <c r="F1064" s="211"/>
      <c r="G1064" s="211"/>
    </row>
    <row r="1065" spans="2:7" x14ac:dyDescent="0.45">
      <c r="B1065" s="211"/>
      <c r="C1065" s="211"/>
      <c r="D1065" s="211"/>
      <c r="E1065" s="211"/>
      <c r="F1065" s="211"/>
      <c r="G1065" s="211"/>
    </row>
    <row r="1066" spans="2:7" x14ac:dyDescent="0.45">
      <c r="B1066" s="211"/>
      <c r="C1066" s="211"/>
      <c r="D1066" s="211"/>
      <c r="E1066" s="211"/>
      <c r="F1066" s="211"/>
      <c r="G1066" s="211"/>
    </row>
    <row r="1067" spans="2:7" x14ac:dyDescent="0.45">
      <c r="B1067" s="211"/>
      <c r="C1067" s="211"/>
      <c r="D1067" s="211"/>
      <c r="E1067" s="211"/>
      <c r="F1067" s="211"/>
      <c r="G1067" s="211"/>
    </row>
    <row r="1068" spans="2:7" x14ac:dyDescent="0.45">
      <c r="B1068" s="211"/>
      <c r="C1068" s="211"/>
      <c r="D1068" s="211"/>
      <c r="E1068" s="211"/>
      <c r="F1068" s="211"/>
      <c r="G1068" s="211"/>
    </row>
    <row r="1069" spans="2:7" x14ac:dyDescent="0.45">
      <c r="B1069" s="211"/>
      <c r="C1069" s="211"/>
      <c r="D1069" s="211"/>
      <c r="E1069" s="211"/>
      <c r="F1069" s="211"/>
      <c r="G1069" s="211"/>
    </row>
    <row r="1070" spans="2:7" x14ac:dyDescent="0.45">
      <c r="B1070" s="211"/>
      <c r="C1070" s="211"/>
      <c r="D1070" s="211"/>
      <c r="E1070" s="211"/>
      <c r="F1070" s="211"/>
      <c r="G1070" s="211"/>
    </row>
    <row r="1071" spans="2:7" x14ac:dyDescent="0.45">
      <c r="B1071" s="211"/>
      <c r="C1071" s="211"/>
      <c r="D1071" s="211"/>
      <c r="E1071" s="211"/>
      <c r="F1071" s="211"/>
      <c r="G1071" s="211"/>
    </row>
    <row r="1072" spans="2:7" x14ac:dyDescent="0.45">
      <c r="B1072" s="211"/>
      <c r="C1072" s="211"/>
      <c r="D1072" s="211"/>
      <c r="E1072" s="211"/>
      <c r="F1072" s="211"/>
      <c r="G1072" s="211"/>
    </row>
    <row r="1073" spans="2:7" x14ac:dyDescent="0.45">
      <c r="B1073" s="211"/>
      <c r="C1073" s="211"/>
      <c r="D1073" s="211"/>
      <c r="E1073" s="211"/>
      <c r="F1073" s="211"/>
      <c r="G1073" s="211"/>
    </row>
    <row r="1074" spans="2:7" x14ac:dyDescent="0.45">
      <c r="B1074" s="211"/>
      <c r="C1074" s="211"/>
      <c r="D1074" s="211"/>
      <c r="E1074" s="211"/>
      <c r="F1074" s="211"/>
      <c r="G1074" s="211"/>
    </row>
    <row r="1075" spans="2:7" x14ac:dyDescent="0.45">
      <c r="B1075" s="211"/>
      <c r="C1075" s="211"/>
      <c r="D1075" s="211"/>
      <c r="E1075" s="211"/>
      <c r="F1075" s="211"/>
      <c r="G1075" s="211"/>
    </row>
    <row r="1076" spans="2:7" x14ac:dyDescent="0.45">
      <c r="B1076" s="211"/>
      <c r="C1076" s="211"/>
      <c r="D1076" s="211"/>
      <c r="E1076" s="211"/>
      <c r="F1076" s="211"/>
      <c r="G1076" s="211"/>
    </row>
    <row r="1077" spans="2:7" x14ac:dyDescent="0.45">
      <c r="B1077" s="211"/>
      <c r="C1077" s="211"/>
      <c r="D1077" s="211"/>
      <c r="E1077" s="211"/>
      <c r="F1077" s="211"/>
      <c r="G1077" s="211"/>
    </row>
    <row r="1078" spans="2:7" x14ac:dyDescent="0.45">
      <c r="B1078" s="211"/>
      <c r="C1078" s="211"/>
      <c r="D1078" s="211"/>
      <c r="E1078" s="211"/>
      <c r="F1078" s="211"/>
      <c r="G1078" s="211"/>
    </row>
    <row r="1079" spans="2:7" x14ac:dyDescent="0.45">
      <c r="B1079" s="211"/>
      <c r="C1079" s="211"/>
      <c r="D1079" s="211"/>
      <c r="E1079" s="211"/>
      <c r="F1079" s="211"/>
      <c r="G1079" s="211"/>
    </row>
    <row r="1080" spans="2:7" x14ac:dyDescent="0.45">
      <c r="B1080" s="211"/>
      <c r="C1080" s="211"/>
      <c r="D1080" s="211"/>
      <c r="E1080" s="211"/>
      <c r="F1080" s="211"/>
      <c r="G1080" s="211"/>
    </row>
    <row r="1081" spans="2:7" x14ac:dyDescent="0.45">
      <c r="B1081" s="211"/>
      <c r="C1081" s="211"/>
      <c r="D1081" s="211"/>
      <c r="E1081" s="211"/>
      <c r="F1081" s="211"/>
      <c r="G1081" s="211"/>
    </row>
    <row r="1082" spans="2:7" x14ac:dyDescent="0.45">
      <c r="B1082" s="211"/>
      <c r="C1082" s="211"/>
      <c r="D1082" s="211"/>
      <c r="E1082" s="211"/>
      <c r="F1082" s="211"/>
      <c r="G1082" s="211"/>
    </row>
    <row r="1083" spans="2:7" x14ac:dyDescent="0.45">
      <c r="B1083" s="211"/>
      <c r="C1083" s="211"/>
      <c r="D1083" s="211"/>
      <c r="E1083" s="211"/>
      <c r="F1083" s="211"/>
      <c r="G1083" s="211"/>
    </row>
    <row r="1084" spans="2:7" x14ac:dyDescent="0.45">
      <c r="B1084" s="211"/>
      <c r="C1084" s="211"/>
      <c r="D1084" s="211"/>
      <c r="E1084" s="211"/>
      <c r="F1084" s="211"/>
      <c r="G1084" s="211"/>
    </row>
    <row r="1085" spans="2:7" x14ac:dyDescent="0.45">
      <c r="B1085" s="211"/>
      <c r="C1085" s="211"/>
      <c r="D1085" s="211"/>
      <c r="E1085" s="211"/>
      <c r="F1085" s="211"/>
      <c r="G1085" s="211"/>
    </row>
    <row r="1086" spans="2:7" x14ac:dyDescent="0.45">
      <c r="B1086" s="211"/>
      <c r="C1086" s="211"/>
      <c r="D1086" s="211"/>
      <c r="E1086" s="211"/>
      <c r="F1086" s="211"/>
      <c r="G1086" s="211"/>
    </row>
    <row r="1087" spans="2:7" x14ac:dyDescent="0.45">
      <c r="B1087" s="211"/>
      <c r="C1087" s="211"/>
      <c r="D1087" s="211"/>
      <c r="E1087" s="211"/>
      <c r="F1087" s="211"/>
      <c r="G1087" s="211"/>
    </row>
    <row r="1088" spans="2:7" x14ac:dyDescent="0.45">
      <c r="B1088" s="211"/>
      <c r="C1088" s="211"/>
      <c r="D1088" s="211"/>
      <c r="E1088" s="211"/>
      <c r="F1088" s="211"/>
      <c r="G1088" s="211"/>
    </row>
    <row r="1089" spans="2:7" x14ac:dyDescent="0.45">
      <c r="B1089" s="211"/>
      <c r="C1089" s="211"/>
      <c r="D1089" s="211"/>
      <c r="E1089" s="211"/>
      <c r="F1089" s="211"/>
      <c r="G1089" s="211"/>
    </row>
    <row r="1090" spans="2:7" x14ac:dyDescent="0.45">
      <c r="B1090" s="211"/>
      <c r="C1090" s="211"/>
      <c r="D1090" s="211"/>
      <c r="E1090" s="211"/>
      <c r="F1090" s="211"/>
      <c r="G1090" s="211"/>
    </row>
    <row r="1091" spans="2:7" x14ac:dyDescent="0.45">
      <c r="B1091" s="211"/>
      <c r="C1091" s="211"/>
      <c r="D1091" s="211"/>
      <c r="E1091" s="211"/>
      <c r="F1091" s="211"/>
      <c r="G1091" s="211"/>
    </row>
    <row r="1092" spans="2:7" x14ac:dyDescent="0.45">
      <c r="B1092" s="211"/>
      <c r="C1092" s="211"/>
      <c r="D1092" s="211"/>
      <c r="E1092" s="211"/>
      <c r="F1092" s="211"/>
      <c r="G1092" s="211"/>
    </row>
    <row r="1093" spans="2:7" x14ac:dyDescent="0.45">
      <c r="B1093" s="211"/>
      <c r="C1093" s="211"/>
      <c r="D1093" s="211"/>
      <c r="E1093" s="211"/>
      <c r="F1093" s="211"/>
      <c r="G1093" s="211"/>
    </row>
    <row r="1094" spans="2:7" x14ac:dyDescent="0.45">
      <c r="B1094" s="211"/>
      <c r="C1094" s="211"/>
      <c r="D1094" s="211"/>
      <c r="E1094" s="211"/>
      <c r="F1094" s="211"/>
      <c r="G1094" s="211"/>
    </row>
    <row r="1095" spans="2:7" x14ac:dyDescent="0.45">
      <c r="B1095" s="211"/>
      <c r="C1095" s="211"/>
      <c r="D1095" s="211"/>
      <c r="E1095" s="211"/>
      <c r="F1095" s="211"/>
      <c r="G1095" s="211"/>
    </row>
    <row r="1096" spans="2:7" x14ac:dyDescent="0.45">
      <c r="B1096" s="211"/>
      <c r="C1096" s="211"/>
      <c r="D1096" s="211"/>
      <c r="E1096" s="211"/>
      <c r="F1096" s="211"/>
      <c r="G1096" s="211"/>
    </row>
    <row r="1097" spans="2:7" x14ac:dyDescent="0.45">
      <c r="B1097" s="211"/>
      <c r="C1097" s="211"/>
      <c r="D1097" s="211"/>
      <c r="E1097" s="211"/>
      <c r="F1097" s="211"/>
      <c r="G1097" s="211"/>
    </row>
    <row r="1098" spans="2:7" x14ac:dyDescent="0.45">
      <c r="B1098" s="211"/>
      <c r="C1098" s="211"/>
      <c r="D1098" s="211"/>
      <c r="E1098" s="211"/>
      <c r="F1098" s="211"/>
      <c r="G1098" s="211"/>
    </row>
    <row r="1099" spans="2:7" x14ac:dyDescent="0.45">
      <c r="B1099" s="211"/>
      <c r="C1099" s="211"/>
      <c r="D1099" s="211"/>
      <c r="E1099" s="211"/>
      <c r="F1099" s="211"/>
      <c r="G1099" s="211"/>
    </row>
    <row r="1100" spans="2:7" x14ac:dyDescent="0.45">
      <c r="B1100" s="211"/>
      <c r="C1100" s="211"/>
      <c r="D1100" s="211"/>
      <c r="E1100" s="211"/>
      <c r="F1100" s="211"/>
      <c r="G1100" s="211"/>
    </row>
    <row r="1101" spans="2:7" x14ac:dyDescent="0.45">
      <c r="B1101" s="211"/>
      <c r="C1101" s="211"/>
      <c r="D1101" s="211"/>
      <c r="E1101" s="211"/>
      <c r="F1101" s="211"/>
      <c r="G1101" s="211"/>
    </row>
    <row r="1102" spans="2:7" x14ac:dyDescent="0.45">
      <c r="B1102" s="211"/>
      <c r="C1102" s="211"/>
      <c r="D1102" s="211"/>
      <c r="E1102" s="211"/>
      <c r="F1102" s="211"/>
      <c r="G1102" s="211"/>
    </row>
    <row r="1103" spans="2:7" x14ac:dyDescent="0.45">
      <c r="B1103" s="211"/>
      <c r="C1103" s="211"/>
      <c r="D1103" s="211"/>
      <c r="E1103" s="211"/>
      <c r="F1103" s="211"/>
      <c r="G1103" s="211"/>
    </row>
    <row r="1104" spans="2:7" x14ac:dyDescent="0.45">
      <c r="B1104" s="211"/>
      <c r="C1104" s="211"/>
      <c r="D1104" s="211"/>
      <c r="E1104" s="211"/>
      <c r="F1104" s="211"/>
      <c r="G1104" s="211"/>
    </row>
    <row r="1105" spans="2:7" x14ac:dyDescent="0.45">
      <c r="B1105" s="211"/>
      <c r="C1105" s="211"/>
      <c r="D1105" s="211"/>
      <c r="E1105" s="211"/>
      <c r="F1105" s="211"/>
      <c r="G1105" s="211"/>
    </row>
    <row r="1106" spans="2:7" x14ac:dyDescent="0.45">
      <c r="B1106" s="211"/>
      <c r="C1106" s="211"/>
      <c r="D1106" s="211"/>
      <c r="E1106" s="211"/>
      <c r="F1106" s="211"/>
      <c r="G1106" s="211"/>
    </row>
    <row r="1107" spans="2:7" x14ac:dyDescent="0.45">
      <c r="B1107" s="211"/>
      <c r="C1107" s="211"/>
      <c r="D1107" s="211"/>
      <c r="E1107" s="211"/>
      <c r="F1107" s="211"/>
      <c r="G1107" s="211"/>
    </row>
    <row r="1108" spans="2:7" x14ac:dyDescent="0.45">
      <c r="B1108" s="211"/>
      <c r="C1108" s="211"/>
      <c r="D1108" s="211"/>
      <c r="E1108" s="211"/>
      <c r="F1108" s="211"/>
      <c r="G1108" s="211"/>
    </row>
    <row r="1109" spans="2:7" x14ac:dyDescent="0.45">
      <c r="B1109" s="211"/>
      <c r="C1109" s="211"/>
      <c r="D1109" s="211"/>
      <c r="E1109" s="211"/>
      <c r="F1109" s="211"/>
      <c r="G1109" s="211"/>
    </row>
    <row r="1110" spans="2:7" x14ac:dyDescent="0.45">
      <c r="B1110" s="211"/>
      <c r="C1110" s="211"/>
      <c r="D1110" s="211"/>
      <c r="E1110" s="211"/>
      <c r="F1110" s="211"/>
      <c r="G1110" s="211"/>
    </row>
    <row r="1111" spans="2:7" x14ac:dyDescent="0.45">
      <c r="B1111" s="211"/>
      <c r="C1111" s="211"/>
      <c r="D1111" s="211"/>
      <c r="E1111" s="211"/>
      <c r="F1111" s="211"/>
      <c r="G1111" s="211"/>
    </row>
    <row r="1112" spans="2:7" x14ac:dyDescent="0.45">
      <c r="B1112" s="211"/>
      <c r="C1112" s="211"/>
      <c r="D1112" s="211"/>
      <c r="E1112" s="211"/>
      <c r="F1112" s="211"/>
      <c r="G1112" s="211"/>
    </row>
    <row r="1113" spans="2:7" x14ac:dyDescent="0.45">
      <c r="B1113" s="211"/>
      <c r="C1113" s="211"/>
      <c r="D1113" s="211"/>
      <c r="E1113" s="211"/>
      <c r="F1113" s="211"/>
      <c r="G1113" s="211"/>
    </row>
    <row r="1114" spans="2:7" x14ac:dyDescent="0.45">
      <c r="B1114" s="211"/>
      <c r="C1114" s="211"/>
      <c r="D1114" s="211"/>
      <c r="E1114" s="211"/>
      <c r="F1114" s="211"/>
      <c r="G1114" s="211"/>
    </row>
    <row r="1115" spans="2:7" x14ac:dyDescent="0.45">
      <c r="B1115" s="211"/>
      <c r="C1115" s="211"/>
      <c r="D1115" s="211"/>
      <c r="E1115" s="211"/>
      <c r="F1115" s="211"/>
      <c r="G1115" s="211"/>
    </row>
    <row r="1116" spans="2:7" x14ac:dyDescent="0.45">
      <c r="B1116" s="211"/>
      <c r="C1116" s="211"/>
      <c r="D1116" s="211"/>
      <c r="E1116" s="211"/>
      <c r="F1116" s="211"/>
      <c r="G1116" s="211"/>
    </row>
    <row r="1117" spans="2:7" x14ac:dyDescent="0.45">
      <c r="B1117" s="211"/>
      <c r="C1117" s="211"/>
      <c r="D1117" s="211"/>
      <c r="E1117" s="211"/>
      <c r="F1117" s="211"/>
      <c r="G1117" s="211"/>
    </row>
    <row r="1118" spans="2:7" x14ac:dyDescent="0.45">
      <c r="B1118" s="211"/>
      <c r="C1118" s="211"/>
      <c r="D1118" s="211"/>
      <c r="E1118" s="211"/>
      <c r="F1118" s="211"/>
      <c r="G1118" s="211"/>
    </row>
    <row r="1119" spans="2:7" x14ac:dyDescent="0.45">
      <c r="B1119" s="211"/>
      <c r="C1119" s="211"/>
      <c r="D1119" s="211"/>
      <c r="E1119" s="211"/>
      <c r="F1119" s="211"/>
      <c r="G1119" s="211"/>
    </row>
    <row r="1120" spans="2:7" x14ac:dyDescent="0.45">
      <c r="B1120" s="211"/>
      <c r="C1120" s="211"/>
      <c r="D1120" s="211"/>
      <c r="E1120" s="211"/>
      <c r="F1120" s="211"/>
      <c r="G1120" s="211"/>
    </row>
    <row r="1121" spans="2:7" x14ac:dyDescent="0.45">
      <c r="B1121" s="211"/>
      <c r="C1121" s="211"/>
      <c r="D1121" s="211"/>
      <c r="E1121" s="211"/>
      <c r="F1121" s="211"/>
      <c r="G1121" s="211"/>
    </row>
    <row r="1122" spans="2:7" x14ac:dyDescent="0.45">
      <c r="B1122" s="211"/>
      <c r="C1122" s="211"/>
      <c r="D1122" s="211"/>
      <c r="E1122" s="211"/>
      <c r="F1122" s="211"/>
      <c r="G1122" s="211"/>
    </row>
    <row r="1123" spans="2:7" x14ac:dyDescent="0.45">
      <c r="B1123" s="211"/>
      <c r="C1123" s="211"/>
      <c r="D1123" s="211"/>
      <c r="E1123" s="211"/>
      <c r="F1123" s="211"/>
      <c r="G1123" s="211"/>
    </row>
    <row r="1124" spans="2:7" x14ac:dyDescent="0.45">
      <c r="B1124" s="211"/>
      <c r="C1124" s="211"/>
      <c r="D1124" s="211"/>
      <c r="E1124" s="211"/>
      <c r="F1124" s="211"/>
      <c r="G1124" s="211"/>
    </row>
    <row r="1125" spans="2:7" x14ac:dyDescent="0.45">
      <c r="B1125" s="211"/>
      <c r="C1125" s="211"/>
      <c r="D1125" s="211"/>
      <c r="E1125" s="211"/>
      <c r="F1125" s="211"/>
      <c r="G1125" s="211"/>
    </row>
    <row r="1126" spans="2:7" x14ac:dyDescent="0.45">
      <c r="B1126" s="211"/>
      <c r="C1126" s="211"/>
      <c r="D1126" s="211"/>
      <c r="E1126" s="211"/>
      <c r="F1126" s="211"/>
      <c r="G1126" s="211"/>
    </row>
    <row r="1127" spans="2:7" x14ac:dyDescent="0.45">
      <c r="B1127" s="211"/>
      <c r="C1127" s="211"/>
      <c r="D1127" s="211"/>
      <c r="E1127" s="211"/>
      <c r="F1127" s="211"/>
      <c r="G1127" s="211"/>
    </row>
    <row r="1128" spans="2:7" x14ac:dyDescent="0.45">
      <c r="B1128" s="211"/>
      <c r="C1128" s="211"/>
      <c r="D1128" s="211"/>
      <c r="E1128" s="211"/>
      <c r="F1128" s="211"/>
      <c r="G1128" s="211"/>
    </row>
    <row r="1129" spans="2:7" x14ac:dyDescent="0.45">
      <c r="B1129" s="211"/>
      <c r="C1129" s="211"/>
      <c r="D1129" s="211"/>
      <c r="E1129" s="211"/>
      <c r="F1129" s="211"/>
      <c r="G1129" s="211"/>
    </row>
    <row r="1130" spans="2:7" x14ac:dyDescent="0.45">
      <c r="B1130" s="211"/>
      <c r="C1130" s="211"/>
      <c r="D1130" s="211"/>
      <c r="E1130" s="211"/>
      <c r="F1130" s="211"/>
      <c r="G1130" s="211"/>
    </row>
    <row r="1131" spans="2:7" x14ac:dyDescent="0.45">
      <c r="B1131" s="211"/>
      <c r="C1131" s="211"/>
      <c r="D1131" s="211"/>
      <c r="E1131" s="211"/>
      <c r="F1131" s="211"/>
      <c r="G1131" s="211"/>
    </row>
    <row r="1132" spans="2:7" x14ac:dyDescent="0.45">
      <c r="B1132" s="211"/>
      <c r="C1132" s="211"/>
      <c r="D1132" s="211"/>
      <c r="E1132" s="211"/>
      <c r="F1132" s="211"/>
      <c r="G1132" s="211"/>
    </row>
    <row r="1133" spans="2:7" x14ac:dyDescent="0.45">
      <c r="B1133" s="211"/>
      <c r="C1133" s="211"/>
      <c r="D1133" s="211"/>
      <c r="E1133" s="211"/>
      <c r="F1133" s="211"/>
      <c r="G1133" s="211"/>
    </row>
    <row r="1134" spans="2:7" x14ac:dyDescent="0.45">
      <c r="B1134" s="211"/>
      <c r="C1134" s="211"/>
      <c r="D1134" s="211"/>
      <c r="E1134" s="211"/>
      <c r="F1134" s="211"/>
      <c r="G1134" s="211"/>
    </row>
    <row r="1135" spans="2:7" x14ac:dyDescent="0.45">
      <c r="B1135" s="211"/>
      <c r="C1135" s="211"/>
      <c r="D1135" s="211"/>
      <c r="E1135" s="211"/>
      <c r="F1135" s="211"/>
      <c r="G1135" s="211"/>
    </row>
    <row r="1136" spans="2:7" x14ac:dyDescent="0.45">
      <c r="B1136" s="211"/>
      <c r="C1136" s="211"/>
      <c r="D1136" s="211"/>
      <c r="E1136" s="211"/>
      <c r="F1136" s="211"/>
      <c r="G1136" s="211"/>
    </row>
    <row r="1137" spans="2:7" x14ac:dyDescent="0.45">
      <c r="B1137" s="211"/>
      <c r="C1137" s="211"/>
      <c r="D1137" s="211"/>
      <c r="E1137" s="211"/>
      <c r="F1137" s="211"/>
      <c r="G1137" s="211"/>
    </row>
    <row r="1138" spans="2:7" x14ac:dyDescent="0.45">
      <c r="B1138" s="211"/>
      <c r="C1138" s="211"/>
      <c r="D1138" s="211"/>
      <c r="E1138" s="211"/>
      <c r="F1138" s="211"/>
      <c r="G1138" s="211"/>
    </row>
    <row r="1139" spans="2:7" x14ac:dyDescent="0.45">
      <c r="B1139" s="211"/>
      <c r="C1139" s="211"/>
      <c r="D1139" s="211"/>
      <c r="E1139" s="211"/>
      <c r="F1139" s="211"/>
      <c r="G1139" s="211"/>
    </row>
    <row r="1140" spans="2:7" x14ac:dyDescent="0.45">
      <c r="B1140" s="211"/>
      <c r="C1140" s="211"/>
      <c r="D1140" s="211"/>
      <c r="E1140" s="211"/>
      <c r="F1140" s="211"/>
      <c r="G1140" s="211"/>
    </row>
    <row r="1141" spans="2:7" x14ac:dyDescent="0.45">
      <c r="B1141" s="211"/>
      <c r="C1141" s="211"/>
      <c r="D1141" s="211"/>
      <c r="E1141" s="211"/>
      <c r="F1141" s="211"/>
      <c r="G1141" s="211"/>
    </row>
    <row r="1142" spans="2:7" x14ac:dyDescent="0.45">
      <c r="B1142" s="211"/>
      <c r="C1142" s="211"/>
      <c r="D1142" s="211"/>
      <c r="E1142" s="211"/>
      <c r="F1142" s="211"/>
      <c r="G1142" s="211"/>
    </row>
    <row r="1143" spans="2:7" x14ac:dyDescent="0.45">
      <c r="B1143" s="211"/>
      <c r="C1143" s="211"/>
      <c r="D1143" s="211"/>
      <c r="E1143" s="211"/>
      <c r="F1143" s="211"/>
      <c r="G1143" s="211"/>
    </row>
    <row r="1144" spans="2:7" x14ac:dyDescent="0.45">
      <c r="B1144" s="211"/>
      <c r="C1144" s="211"/>
      <c r="D1144" s="211"/>
      <c r="E1144" s="211"/>
      <c r="F1144" s="211"/>
      <c r="G1144" s="211"/>
    </row>
    <row r="1145" spans="2:7" x14ac:dyDescent="0.45">
      <c r="B1145" s="211"/>
      <c r="C1145" s="211"/>
      <c r="D1145" s="211"/>
      <c r="E1145" s="211"/>
      <c r="F1145" s="211"/>
      <c r="G1145" s="211"/>
    </row>
    <row r="1146" spans="2:7" x14ac:dyDescent="0.45">
      <c r="B1146" s="211"/>
      <c r="C1146" s="211"/>
      <c r="D1146" s="211"/>
      <c r="E1146" s="211"/>
      <c r="F1146" s="211"/>
      <c r="G1146" s="211"/>
    </row>
    <row r="1147" spans="2:7" x14ac:dyDescent="0.45">
      <c r="B1147" s="211"/>
      <c r="C1147" s="211"/>
      <c r="D1147" s="211"/>
      <c r="E1147" s="211"/>
      <c r="F1147" s="211"/>
      <c r="G1147" s="211"/>
    </row>
    <row r="1148" spans="2:7" x14ac:dyDescent="0.45">
      <c r="B1148" s="211"/>
      <c r="C1148" s="211"/>
      <c r="D1148" s="211"/>
      <c r="E1148" s="211"/>
      <c r="F1148" s="211"/>
      <c r="G1148" s="211"/>
    </row>
    <row r="1149" spans="2:7" x14ac:dyDescent="0.45">
      <c r="B1149" s="211"/>
      <c r="C1149" s="211"/>
      <c r="D1149" s="211"/>
      <c r="E1149" s="211"/>
      <c r="F1149" s="211"/>
      <c r="G1149" s="211"/>
    </row>
    <row r="1150" spans="2:7" x14ac:dyDescent="0.45">
      <c r="B1150" s="211"/>
      <c r="C1150" s="211"/>
      <c r="D1150" s="211"/>
      <c r="E1150" s="211"/>
      <c r="F1150" s="211"/>
      <c r="G1150" s="211"/>
    </row>
    <row r="1151" spans="2:7" x14ac:dyDescent="0.45">
      <c r="B1151" s="211"/>
      <c r="C1151" s="211"/>
      <c r="D1151" s="211"/>
      <c r="E1151" s="211"/>
      <c r="F1151" s="211"/>
      <c r="G1151" s="211"/>
    </row>
    <row r="1152" spans="2:7" x14ac:dyDescent="0.45">
      <c r="B1152" s="211"/>
      <c r="C1152" s="211"/>
      <c r="D1152" s="211"/>
      <c r="E1152" s="211"/>
      <c r="F1152" s="211"/>
      <c r="G1152" s="211"/>
    </row>
    <row r="1153" spans="2:7" x14ac:dyDescent="0.45">
      <c r="B1153" s="211"/>
      <c r="C1153" s="211"/>
      <c r="D1153" s="211"/>
      <c r="E1153" s="211"/>
      <c r="F1153" s="211"/>
      <c r="G1153" s="211"/>
    </row>
    <row r="1154" spans="2:7" x14ac:dyDescent="0.45">
      <c r="B1154" s="211"/>
      <c r="C1154" s="211"/>
      <c r="D1154" s="211"/>
      <c r="E1154" s="211"/>
      <c r="F1154" s="211"/>
      <c r="G1154" s="211"/>
    </row>
    <row r="1155" spans="2:7" x14ac:dyDescent="0.45">
      <c r="B1155" s="211"/>
      <c r="C1155" s="211"/>
      <c r="D1155" s="211"/>
      <c r="E1155" s="211"/>
      <c r="F1155" s="211"/>
      <c r="G1155" s="211"/>
    </row>
    <row r="1156" spans="2:7" x14ac:dyDescent="0.45">
      <c r="B1156" s="211"/>
      <c r="C1156" s="211"/>
      <c r="D1156" s="211"/>
      <c r="E1156" s="211"/>
      <c r="F1156" s="211"/>
      <c r="G1156" s="211"/>
    </row>
    <row r="1157" spans="2:7" x14ac:dyDescent="0.45">
      <c r="B1157" s="211"/>
      <c r="C1157" s="211"/>
      <c r="D1157" s="211"/>
      <c r="E1157" s="211"/>
      <c r="F1157" s="211"/>
      <c r="G1157" s="211"/>
    </row>
    <row r="1158" spans="2:7" x14ac:dyDescent="0.45">
      <c r="B1158" s="211"/>
      <c r="C1158" s="211"/>
      <c r="D1158" s="211"/>
      <c r="E1158" s="211"/>
      <c r="F1158" s="211"/>
      <c r="G1158" s="211"/>
    </row>
    <row r="1159" spans="2:7" x14ac:dyDescent="0.45">
      <c r="B1159" s="211"/>
      <c r="C1159" s="211"/>
      <c r="D1159" s="211"/>
      <c r="E1159" s="211"/>
      <c r="F1159" s="211"/>
      <c r="G1159" s="211"/>
    </row>
    <row r="1160" spans="2:7" x14ac:dyDescent="0.45">
      <c r="B1160" s="211"/>
      <c r="C1160" s="211"/>
      <c r="D1160" s="211"/>
      <c r="E1160" s="211"/>
      <c r="F1160" s="211"/>
      <c r="G1160" s="211"/>
    </row>
    <row r="1161" spans="2:7" x14ac:dyDescent="0.45">
      <c r="B1161" s="211"/>
      <c r="C1161" s="211"/>
      <c r="D1161" s="211"/>
      <c r="E1161" s="211"/>
      <c r="F1161" s="211"/>
      <c r="G1161" s="211"/>
    </row>
    <row r="1162" spans="2:7" x14ac:dyDescent="0.45">
      <c r="B1162" s="211"/>
      <c r="C1162" s="211"/>
      <c r="D1162" s="211"/>
      <c r="E1162" s="211"/>
      <c r="F1162" s="211"/>
      <c r="G1162" s="211"/>
    </row>
    <row r="1163" spans="2:7" x14ac:dyDescent="0.45">
      <c r="B1163" s="211"/>
      <c r="C1163" s="211"/>
      <c r="D1163" s="211"/>
      <c r="E1163" s="211"/>
      <c r="F1163" s="211"/>
      <c r="G1163" s="211"/>
    </row>
    <row r="1164" spans="2:7" x14ac:dyDescent="0.45">
      <c r="B1164" s="211"/>
      <c r="C1164" s="211"/>
      <c r="D1164" s="211"/>
      <c r="E1164" s="211"/>
      <c r="F1164" s="211"/>
      <c r="G1164" s="211"/>
    </row>
    <row r="1165" spans="2:7" x14ac:dyDescent="0.45">
      <c r="B1165" s="211"/>
      <c r="C1165" s="211"/>
      <c r="D1165" s="211"/>
      <c r="E1165" s="211"/>
      <c r="F1165" s="211"/>
      <c r="G1165" s="211"/>
    </row>
    <row r="1166" spans="2:7" x14ac:dyDescent="0.45">
      <c r="B1166" s="211"/>
      <c r="C1166" s="211"/>
      <c r="D1166" s="211"/>
      <c r="E1166" s="211"/>
      <c r="F1166" s="211"/>
      <c r="G1166" s="211"/>
    </row>
    <row r="1167" spans="2:7" x14ac:dyDescent="0.45">
      <c r="B1167" s="211"/>
      <c r="C1167" s="211"/>
      <c r="D1167" s="211"/>
      <c r="E1167" s="211"/>
      <c r="F1167" s="211"/>
      <c r="G1167" s="211"/>
    </row>
    <row r="1168" spans="2:7" x14ac:dyDescent="0.45">
      <c r="B1168" s="211"/>
      <c r="C1168" s="211"/>
      <c r="D1168" s="211"/>
      <c r="E1168" s="211"/>
      <c r="F1168" s="211"/>
      <c r="G1168" s="211"/>
    </row>
    <row r="1169" spans="2:7" x14ac:dyDescent="0.45">
      <c r="B1169" s="211"/>
      <c r="C1169" s="211"/>
      <c r="D1169" s="211"/>
      <c r="E1169" s="211"/>
      <c r="F1169" s="211"/>
      <c r="G1169" s="211"/>
    </row>
    <row r="1170" spans="2:7" x14ac:dyDescent="0.45">
      <c r="B1170" s="211"/>
      <c r="C1170" s="211"/>
      <c r="D1170" s="211"/>
      <c r="E1170" s="211"/>
      <c r="F1170" s="211"/>
      <c r="G1170" s="211"/>
    </row>
    <row r="1171" spans="2:7" x14ac:dyDescent="0.45">
      <c r="B1171" s="211"/>
      <c r="C1171" s="211"/>
      <c r="D1171" s="211"/>
      <c r="E1171" s="211"/>
      <c r="F1171" s="211"/>
      <c r="G1171" s="211"/>
    </row>
    <row r="1172" spans="2:7" x14ac:dyDescent="0.45">
      <c r="B1172" s="211"/>
      <c r="C1172" s="211"/>
      <c r="D1172" s="211"/>
      <c r="E1172" s="211"/>
      <c r="F1172" s="211"/>
      <c r="G1172" s="211"/>
    </row>
    <row r="1173" spans="2:7" x14ac:dyDescent="0.45">
      <c r="B1173" s="211"/>
      <c r="C1173" s="211"/>
      <c r="D1173" s="211"/>
      <c r="E1173" s="211"/>
      <c r="F1173" s="211"/>
      <c r="G1173" s="211"/>
    </row>
    <row r="1174" spans="2:7" x14ac:dyDescent="0.45">
      <c r="B1174" s="211"/>
      <c r="C1174" s="211"/>
      <c r="D1174" s="211"/>
      <c r="E1174" s="211"/>
      <c r="F1174" s="211"/>
      <c r="G1174" s="211"/>
    </row>
    <row r="1175" spans="2:7" x14ac:dyDescent="0.45">
      <c r="B1175" s="211"/>
      <c r="C1175" s="211"/>
      <c r="D1175" s="211"/>
      <c r="E1175" s="211"/>
      <c r="F1175" s="211"/>
      <c r="G1175" s="211"/>
    </row>
    <row r="1176" spans="2:7" x14ac:dyDescent="0.45">
      <c r="B1176" s="211"/>
      <c r="C1176" s="211"/>
      <c r="D1176" s="211"/>
      <c r="E1176" s="211"/>
      <c r="F1176" s="211"/>
      <c r="G1176" s="211"/>
    </row>
    <row r="1177" spans="2:7" x14ac:dyDescent="0.45">
      <c r="B1177" s="211"/>
      <c r="C1177" s="211"/>
      <c r="D1177" s="211"/>
      <c r="E1177" s="211"/>
      <c r="F1177" s="211"/>
      <c r="G1177" s="211"/>
    </row>
    <row r="1178" spans="2:7" x14ac:dyDescent="0.45">
      <c r="B1178" s="211"/>
      <c r="C1178" s="211"/>
      <c r="D1178" s="211"/>
      <c r="E1178" s="211"/>
      <c r="F1178" s="211"/>
      <c r="G1178" s="211"/>
    </row>
    <row r="1179" spans="2:7" x14ac:dyDescent="0.45">
      <c r="B1179" s="211"/>
      <c r="C1179" s="211"/>
      <c r="D1179" s="211"/>
      <c r="E1179" s="211"/>
      <c r="F1179" s="211"/>
      <c r="G1179" s="211"/>
    </row>
    <row r="1180" spans="2:7" x14ac:dyDescent="0.45">
      <c r="B1180" s="211"/>
      <c r="C1180" s="211"/>
      <c r="D1180" s="211"/>
      <c r="E1180" s="211"/>
      <c r="F1180" s="211"/>
      <c r="G1180" s="211"/>
    </row>
    <row r="1181" spans="2:7" x14ac:dyDescent="0.45">
      <c r="B1181" s="211"/>
      <c r="C1181" s="211"/>
      <c r="D1181" s="211"/>
      <c r="E1181" s="211"/>
      <c r="F1181" s="211"/>
      <c r="G1181" s="211"/>
    </row>
    <row r="1182" spans="2:7" x14ac:dyDescent="0.45">
      <c r="B1182" s="211"/>
      <c r="C1182" s="211"/>
      <c r="D1182" s="211"/>
      <c r="E1182" s="211"/>
      <c r="F1182" s="211"/>
      <c r="G1182" s="211"/>
    </row>
    <row r="1183" spans="2:7" x14ac:dyDescent="0.45">
      <c r="B1183" s="211"/>
      <c r="C1183" s="211"/>
      <c r="D1183" s="211"/>
      <c r="E1183" s="211"/>
      <c r="F1183" s="211"/>
      <c r="G1183" s="211"/>
    </row>
    <row r="1184" spans="2:7" x14ac:dyDescent="0.45">
      <c r="B1184" s="211"/>
      <c r="C1184" s="211"/>
      <c r="D1184" s="211"/>
      <c r="E1184" s="211"/>
      <c r="F1184" s="211"/>
      <c r="G1184" s="211"/>
    </row>
    <row r="1185" spans="2:7" x14ac:dyDescent="0.45">
      <c r="B1185" s="211"/>
      <c r="C1185" s="211"/>
      <c r="D1185" s="211"/>
      <c r="E1185" s="211"/>
      <c r="F1185" s="211"/>
      <c r="G1185" s="211"/>
    </row>
    <row r="1186" spans="2:7" x14ac:dyDescent="0.45">
      <c r="B1186" s="211"/>
      <c r="C1186" s="211"/>
      <c r="D1186" s="211"/>
      <c r="E1186" s="211"/>
      <c r="F1186" s="211"/>
      <c r="G1186" s="211"/>
    </row>
    <row r="1187" spans="2:7" x14ac:dyDescent="0.45">
      <c r="B1187" s="211"/>
      <c r="C1187" s="211"/>
      <c r="D1187" s="211"/>
      <c r="E1187" s="211"/>
      <c r="F1187" s="211"/>
      <c r="G1187" s="211"/>
    </row>
    <row r="1188" spans="2:7" x14ac:dyDescent="0.45">
      <c r="B1188" s="211"/>
      <c r="C1188" s="211"/>
      <c r="D1188" s="211"/>
      <c r="E1188" s="211"/>
      <c r="F1188" s="211"/>
      <c r="G1188" s="211"/>
    </row>
    <row r="1189" spans="2:7" x14ac:dyDescent="0.45">
      <c r="B1189" s="211"/>
      <c r="C1189" s="211"/>
      <c r="D1189" s="211"/>
      <c r="E1189" s="211"/>
      <c r="F1189" s="211"/>
      <c r="G1189" s="211"/>
    </row>
    <row r="1190" spans="2:7" x14ac:dyDescent="0.45">
      <c r="B1190" s="211"/>
      <c r="C1190" s="211"/>
      <c r="D1190" s="211"/>
      <c r="E1190" s="211"/>
      <c r="F1190" s="211"/>
      <c r="G1190" s="211"/>
    </row>
    <row r="1191" spans="2:7" x14ac:dyDescent="0.45">
      <c r="B1191" s="211"/>
      <c r="C1191" s="211"/>
      <c r="D1191" s="211"/>
      <c r="E1191" s="211"/>
      <c r="F1191" s="211"/>
      <c r="G1191" s="211"/>
    </row>
    <row r="1192" spans="2:7" x14ac:dyDescent="0.45">
      <c r="B1192" s="211"/>
      <c r="C1192" s="211"/>
      <c r="D1192" s="211"/>
      <c r="E1192" s="211"/>
      <c r="F1192" s="211"/>
      <c r="G1192" s="211"/>
    </row>
    <row r="1193" spans="2:7" x14ac:dyDescent="0.45">
      <c r="B1193" s="211"/>
      <c r="C1193" s="211"/>
      <c r="D1193" s="211"/>
      <c r="E1193" s="211"/>
      <c r="F1193" s="211"/>
      <c r="G1193" s="211"/>
    </row>
    <row r="1194" spans="2:7" x14ac:dyDescent="0.45">
      <c r="B1194" s="211"/>
      <c r="C1194" s="211"/>
      <c r="D1194" s="211"/>
      <c r="E1194" s="211"/>
      <c r="F1194" s="211"/>
      <c r="G1194" s="211"/>
    </row>
    <row r="1195" spans="2:7" x14ac:dyDescent="0.45">
      <c r="B1195" s="211"/>
      <c r="C1195" s="211"/>
      <c r="D1195" s="211"/>
      <c r="E1195" s="211"/>
      <c r="F1195" s="211"/>
      <c r="G1195" s="211"/>
    </row>
    <row r="1196" spans="2:7" x14ac:dyDescent="0.45">
      <c r="B1196" s="211"/>
      <c r="C1196" s="211"/>
      <c r="D1196" s="211"/>
      <c r="E1196" s="211"/>
      <c r="F1196" s="211"/>
      <c r="G1196" s="211"/>
    </row>
    <row r="1197" spans="2:7" x14ac:dyDescent="0.45">
      <c r="B1197" s="211"/>
      <c r="C1197" s="211"/>
      <c r="D1197" s="211"/>
      <c r="E1197" s="211"/>
      <c r="F1197" s="211"/>
      <c r="G1197" s="211"/>
    </row>
    <row r="1198" spans="2:7" x14ac:dyDescent="0.45">
      <c r="B1198" s="211"/>
      <c r="C1198" s="211"/>
      <c r="D1198" s="211"/>
      <c r="E1198" s="211"/>
      <c r="F1198" s="211"/>
      <c r="G1198" s="211"/>
    </row>
    <row r="1199" spans="2:7" x14ac:dyDescent="0.45">
      <c r="B1199" s="211"/>
      <c r="C1199" s="211"/>
      <c r="D1199" s="211"/>
      <c r="E1199" s="211"/>
      <c r="F1199" s="211"/>
      <c r="G1199" s="211"/>
    </row>
    <row r="1200" spans="2:7" x14ac:dyDescent="0.45">
      <c r="B1200" s="211"/>
      <c r="C1200" s="211"/>
      <c r="D1200" s="211"/>
      <c r="E1200" s="211"/>
      <c r="F1200" s="211"/>
      <c r="G1200" s="211"/>
    </row>
    <row r="1201" spans="2:7" x14ac:dyDescent="0.45">
      <c r="B1201" s="211"/>
      <c r="C1201" s="211"/>
      <c r="D1201" s="211"/>
      <c r="E1201" s="211"/>
      <c r="F1201" s="211"/>
      <c r="G1201" s="211"/>
    </row>
    <row r="1202" spans="2:7" x14ac:dyDescent="0.45">
      <c r="B1202" s="211"/>
      <c r="C1202" s="211"/>
      <c r="D1202" s="211"/>
      <c r="E1202" s="211"/>
      <c r="F1202" s="211"/>
      <c r="G1202" s="211"/>
    </row>
    <row r="1203" spans="2:7" x14ac:dyDescent="0.45">
      <c r="B1203" s="211"/>
      <c r="C1203" s="211"/>
      <c r="D1203" s="211"/>
      <c r="E1203" s="211"/>
      <c r="F1203" s="211"/>
      <c r="G1203" s="211"/>
    </row>
    <row r="1204" spans="2:7" x14ac:dyDescent="0.45">
      <c r="B1204" s="211"/>
      <c r="C1204" s="211"/>
      <c r="D1204" s="211"/>
      <c r="E1204" s="211"/>
      <c r="F1204" s="211"/>
      <c r="G1204" s="211"/>
    </row>
    <row r="1205" spans="2:7" x14ac:dyDescent="0.45">
      <c r="B1205" s="211"/>
      <c r="C1205" s="211"/>
      <c r="D1205" s="211"/>
      <c r="E1205" s="211"/>
      <c r="F1205" s="211"/>
      <c r="G1205" s="211"/>
    </row>
    <row r="1206" spans="2:7" x14ac:dyDescent="0.45">
      <c r="B1206" s="211"/>
      <c r="C1206" s="211"/>
      <c r="D1206" s="211"/>
      <c r="E1206" s="211"/>
      <c r="F1206" s="211"/>
      <c r="G1206" s="211"/>
    </row>
    <row r="1207" spans="2:7" x14ac:dyDescent="0.45">
      <c r="B1207" s="211"/>
      <c r="C1207" s="211"/>
      <c r="D1207" s="211"/>
      <c r="E1207" s="211"/>
      <c r="F1207" s="211"/>
      <c r="G1207" s="211"/>
    </row>
    <row r="1208" spans="2:7" x14ac:dyDescent="0.45">
      <c r="B1208" s="211"/>
      <c r="C1208" s="211"/>
      <c r="D1208" s="211"/>
      <c r="E1208" s="211"/>
      <c r="F1208" s="211"/>
      <c r="G1208" s="211"/>
    </row>
    <row r="1209" spans="2:7" x14ac:dyDescent="0.45">
      <c r="B1209" s="211"/>
      <c r="C1209" s="211"/>
      <c r="D1209" s="211"/>
      <c r="E1209" s="211"/>
      <c r="F1209" s="211"/>
      <c r="G1209" s="211"/>
    </row>
    <row r="1210" spans="2:7" x14ac:dyDescent="0.45">
      <c r="B1210" s="211"/>
      <c r="C1210" s="211"/>
      <c r="D1210" s="211"/>
      <c r="E1210" s="211"/>
      <c r="F1210" s="211"/>
      <c r="G1210" s="211"/>
    </row>
    <row r="1211" spans="2:7" x14ac:dyDescent="0.45">
      <c r="B1211" s="211"/>
      <c r="C1211" s="211"/>
      <c r="D1211" s="211"/>
      <c r="E1211" s="211"/>
      <c r="F1211" s="211"/>
      <c r="G1211" s="211"/>
    </row>
    <row r="1212" spans="2:7" x14ac:dyDescent="0.45">
      <c r="B1212" s="211"/>
      <c r="C1212" s="211"/>
      <c r="D1212" s="211"/>
      <c r="E1212" s="211"/>
      <c r="F1212" s="211"/>
      <c r="G1212" s="211"/>
    </row>
    <row r="1213" spans="2:7" x14ac:dyDescent="0.45">
      <c r="B1213" s="211"/>
      <c r="C1213" s="211"/>
      <c r="D1213" s="211"/>
      <c r="E1213" s="211"/>
      <c r="F1213" s="211"/>
      <c r="G1213" s="211"/>
    </row>
    <row r="1214" spans="2:7" x14ac:dyDescent="0.45">
      <c r="B1214" s="211"/>
      <c r="C1214" s="211"/>
      <c r="D1214" s="211"/>
      <c r="E1214" s="211"/>
      <c r="F1214" s="211"/>
      <c r="G1214" s="211"/>
    </row>
    <row r="1215" spans="2:7" x14ac:dyDescent="0.45">
      <c r="B1215" s="211"/>
      <c r="C1215" s="211"/>
      <c r="D1215" s="211"/>
      <c r="E1215" s="211"/>
      <c r="F1215" s="211"/>
      <c r="G1215" s="211"/>
    </row>
    <row r="1216" spans="2:7" x14ac:dyDescent="0.45">
      <c r="B1216" s="211"/>
      <c r="C1216" s="211"/>
      <c r="D1216" s="211"/>
      <c r="E1216" s="211"/>
      <c r="F1216" s="211"/>
      <c r="G1216" s="211"/>
    </row>
    <row r="1217" spans="2:7" x14ac:dyDescent="0.45">
      <c r="B1217" s="211"/>
      <c r="C1217" s="211"/>
      <c r="D1217" s="211"/>
      <c r="E1217" s="211"/>
      <c r="F1217" s="211"/>
      <c r="G1217" s="211"/>
    </row>
    <row r="1218" spans="2:7" x14ac:dyDescent="0.45">
      <c r="B1218" s="211"/>
      <c r="C1218" s="211"/>
      <c r="D1218" s="211"/>
      <c r="E1218" s="211"/>
      <c r="F1218" s="211"/>
      <c r="G1218" s="211"/>
    </row>
    <row r="1219" spans="2:7" x14ac:dyDescent="0.45">
      <c r="B1219" s="211"/>
      <c r="C1219" s="211"/>
      <c r="D1219" s="211"/>
      <c r="E1219" s="211"/>
      <c r="F1219" s="211"/>
      <c r="G1219" s="211"/>
    </row>
    <row r="1220" spans="2:7" x14ac:dyDescent="0.45">
      <c r="B1220" s="211"/>
      <c r="C1220" s="211"/>
      <c r="D1220" s="211"/>
      <c r="E1220" s="211"/>
      <c r="F1220" s="211"/>
      <c r="G1220" s="211"/>
    </row>
    <row r="1221" spans="2:7" x14ac:dyDescent="0.45">
      <c r="B1221" s="211"/>
      <c r="C1221" s="211"/>
      <c r="D1221" s="211"/>
      <c r="E1221" s="211"/>
      <c r="F1221" s="211"/>
      <c r="G1221" s="211"/>
    </row>
    <row r="1222" spans="2:7" x14ac:dyDescent="0.45">
      <c r="B1222" s="211"/>
      <c r="C1222" s="211"/>
      <c r="D1222" s="211"/>
      <c r="E1222" s="211"/>
      <c r="F1222" s="211"/>
      <c r="G1222" s="211"/>
    </row>
    <row r="1223" spans="2:7" x14ac:dyDescent="0.45">
      <c r="B1223" s="211"/>
      <c r="C1223" s="211"/>
      <c r="D1223" s="211"/>
      <c r="E1223" s="211"/>
      <c r="F1223" s="211"/>
      <c r="G1223" s="211"/>
    </row>
    <row r="1224" spans="2:7" x14ac:dyDescent="0.45">
      <c r="B1224" s="211"/>
      <c r="C1224" s="211"/>
      <c r="D1224" s="211"/>
      <c r="E1224" s="211"/>
      <c r="F1224" s="211"/>
      <c r="G1224" s="211"/>
    </row>
    <row r="1225" spans="2:7" x14ac:dyDescent="0.45">
      <c r="B1225" s="211"/>
      <c r="C1225" s="211"/>
      <c r="D1225" s="211"/>
      <c r="E1225" s="211"/>
      <c r="F1225" s="211"/>
      <c r="G1225" s="211"/>
    </row>
    <row r="1226" spans="2:7" x14ac:dyDescent="0.45">
      <c r="B1226" s="211"/>
      <c r="C1226" s="211"/>
      <c r="D1226" s="211"/>
      <c r="E1226" s="211"/>
      <c r="F1226" s="211"/>
      <c r="G1226" s="211"/>
    </row>
    <row r="1227" spans="2:7" x14ac:dyDescent="0.45">
      <c r="B1227" s="211"/>
      <c r="C1227" s="211"/>
      <c r="D1227" s="211"/>
      <c r="E1227" s="211"/>
      <c r="F1227" s="211"/>
      <c r="G1227" s="211"/>
    </row>
    <row r="1228" spans="2:7" x14ac:dyDescent="0.45">
      <c r="B1228" s="211"/>
      <c r="C1228" s="211"/>
      <c r="D1228" s="211"/>
      <c r="E1228" s="211"/>
      <c r="F1228" s="211"/>
      <c r="G1228" s="211"/>
    </row>
    <row r="1229" spans="2:7" x14ac:dyDescent="0.45">
      <c r="B1229" s="211"/>
      <c r="C1229" s="211"/>
      <c r="D1229" s="211"/>
      <c r="E1229" s="211"/>
      <c r="F1229" s="211"/>
      <c r="G1229" s="211"/>
    </row>
    <row r="1230" spans="2:7" x14ac:dyDescent="0.45">
      <c r="B1230" s="211"/>
      <c r="C1230" s="211"/>
      <c r="D1230" s="211"/>
      <c r="E1230" s="211"/>
      <c r="F1230" s="211"/>
      <c r="G1230" s="211"/>
    </row>
    <row r="1231" spans="2:7" x14ac:dyDescent="0.45">
      <c r="B1231" s="211"/>
      <c r="C1231" s="211"/>
      <c r="D1231" s="211"/>
      <c r="E1231" s="211"/>
      <c r="F1231" s="211"/>
      <c r="G1231" s="211"/>
    </row>
    <row r="1232" spans="2:7" x14ac:dyDescent="0.45">
      <c r="B1232" s="211"/>
      <c r="C1232" s="211"/>
      <c r="D1232" s="211"/>
      <c r="E1232" s="211"/>
      <c r="F1232" s="211"/>
      <c r="G1232" s="211"/>
    </row>
    <row r="1233" spans="2:7" x14ac:dyDescent="0.45">
      <c r="B1233" s="211"/>
      <c r="C1233" s="211"/>
      <c r="D1233" s="211"/>
      <c r="E1233" s="211"/>
      <c r="F1233" s="211"/>
      <c r="G1233" s="211"/>
    </row>
    <row r="1234" spans="2:7" x14ac:dyDescent="0.45">
      <c r="B1234" s="211"/>
      <c r="C1234" s="211"/>
      <c r="D1234" s="211"/>
      <c r="E1234" s="211"/>
      <c r="F1234" s="211"/>
      <c r="G1234" s="211"/>
    </row>
    <row r="1235" spans="2:7" x14ac:dyDescent="0.45">
      <c r="B1235" s="211"/>
      <c r="C1235" s="211"/>
      <c r="D1235" s="211"/>
      <c r="E1235" s="211"/>
      <c r="F1235" s="211"/>
      <c r="G1235" s="211"/>
    </row>
    <row r="1236" spans="2:7" x14ac:dyDescent="0.45">
      <c r="B1236" s="211"/>
      <c r="C1236" s="211"/>
      <c r="D1236" s="211"/>
      <c r="E1236" s="211"/>
      <c r="F1236" s="211"/>
      <c r="G1236" s="211"/>
    </row>
    <row r="1237" spans="2:7" x14ac:dyDescent="0.45">
      <c r="B1237" s="211"/>
      <c r="C1237" s="211"/>
      <c r="D1237" s="211"/>
      <c r="E1237" s="211"/>
      <c r="F1237" s="211"/>
      <c r="G1237" s="211"/>
    </row>
    <row r="1238" spans="2:7" x14ac:dyDescent="0.45">
      <c r="B1238" s="211"/>
      <c r="C1238" s="211"/>
      <c r="D1238" s="211"/>
      <c r="E1238" s="211"/>
      <c r="F1238" s="211"/>
      <c r="G1238" s="211"/>
    </row>
    <row r="1239" spans="2:7" x14ac:dyDescent="0.45">
      <c r="B1239" s="211"/>
      <c r="C1239" s="211"/>
      <c r="D1239" s="211"/>
      <c r="E1239" s="211"/>
      <c r="F1239" s="211"/>
      <c r="G1239" s="211"/>
    </row>
    <row r="1240" spans="2:7" x14ac:dyDescent="0.45">
      <c r="B1240" s="211"/>
      <c r="C1240" s="211"/>
      <c r="D1240" s="211"/>
      <c r="E1240" s="211"/>
      <c r="F1240" s="211"/>
      <c r="G1240" s="211"/>
    </row>
    <row r="1241" spans="2:7" x14ac:dyDescent="0.45">
      <c r="B1241" s="211"/>
      <c r="C1241" s="211"/>
      <c r="D1241" s="211"/>
      <c r="E1241" s="211"/>
      <c r="F1241" s="211"/>
      <c r="G1241" s="211"/>
    </row>
    <row r="1242" spans="2:7" x14ac:dyDescent="0.45">
      <c r="B1242" s="211"/>
      <c r="C1242" s="211"/>
      <c r="D1242" s="211"/>
      <c r="E1242" s="211"/>
      <c r="F1242" s="211"/>
      <c r="G1242" s="211"/>
    </row>
    <row r="1243" spans="2:7" x14ac:dyDescent="0.45">
      <c r="B1243" s="211"/>
      <c r="C1243" s="211"/>
      <c r="D1243" s="211"/>
      <c r="E1243" s="211"/>
      <c r="F1243" s="211"/>
      <c r="G1243" s="211"/>
    </row>
    <row r="1244" spans="2:7" x14ac:dyDescent="0.45">
      <c r="B1244" s="211"/>
      <c r="C1244" s="211"/>
      <c r="D1244" s="211"/>
      <c r="E1244" s="211"/>
      <c r="F1244" s="211"/>
      <c r="G1244" s="211"/>
    </row>
    <row r="1245" spans="2:7" x14ac:dyDescent="0.45">
      <c r="B1245" s="211"/>
      <c r="C1245" s="211"/>
      <c r="D1245" s="211"/>
      <c r="E1245" s="211"/>
      <c r="F1245" s="211"/>
      <c r="G1245" s="211"/>
    </row>
    <row r="1246" spans="2:7" x14ac:dyDescent="0.45">
      <c r="B1246" s="211"/>
      <c r="C1246" s="211"/>
      <c r="D1246" s="211"/>
      <c r="E1246" s="211"/>
      <c r="F1246" s="211"/>
      <c r="G1246" s="211"/>
    </row>
    <row r="1247" spans="2:7" x14ac:dyDescent="0.45">
      <c r="B1247" s="211"/>
      <c r="C1247" s="211"/>
      <c r="D1247" s="211"/>
      <c r="E1247" s="211"/>
      <c r="F1247" s="211"/>
      <c r="G1247" s="211"/>
    </row>
    <row r="1248" spans="2:7" x14ac:dyDescent="0.45">
      <c r="B1248" s="211"/>
      <c r="C1248" s="211"/>
      <c r="D1248" s="211"/>
      <c r="E1248" s="211"/>
      <c r="F1248" s="211"/>
      <c r="G1248" s="211"/>
    </row>
    <row r="1249" spans="2:7" x14ac:dyDescent="0.45">
      <c r="B1249" s="211"/>
      <c r="C1249" s="211"/>
      <c r="D1249" s="211"/>
      <c r="E1249" s="211"/>
      <c r="F1249" s="211"/>
      <c r="G1249" s="211"/>
    </row>
    <row r="1250" spans="2:7" x14ac:dyDescent="0.45">
      <c r="B1250" s="211"/>
      <c r="C1250" s="211"/>
      <c r="D1250" s="211"/>
      <c r="E1250" s="211"/>
      <c r="F1250" s="211"/>
      <c r="G1250" s="211"/>
    </row>
    <row r="1251" spans="2:7" x14ac:dyDescent="0.45">
      <c r="B1251" s="211"/>
      <c r="C1251" s="211"/>
      <c r="D1251" s="211"/>
      <c r="E1251" s="211"/>
      <c r="F1251" s="211"/>
      <c r="G1251" s="211"/>
    </row>
    <row r="1252" spans="2:7" x14ac:dyDescent="0.45">
      <c r="B1252" s="211"/>
      <c r="C1252" s="211"/>
      <c r="D1252" s="211"/>
      <c r="E1252" s="211"/>
      <c r="F1252" s="211"/>
      <c r="G1252" s="211"/>
    </row>
    <row r="1253" spans="2:7" x14ac:dyDescent="0.45">
      <c r="B1253" s="211"/>
      <c r="C1253" s="211"/>
      <c r="D1253" s="211"/>
      <c r="E1253" s="211"/>
      <c r="F1253" s="211"/>
      <c r="G1253" s="211"/>
    </row>
    <row r="1254" spans="2:7" x14ac:dyDescent="0.45">
      <c r="B1254" s="211"/>
      <c r="C1254" s="211"/>
      <c r="D1254" s="211"/>
      <c r="E1254" s="211"/>
      <c r="F1254" s="211"/>
      <c r="G1254" s="211"/>
    </row>
    <row r="1255" spans="2:7" x14ac:dyDescent="0.45">
      <c r="B1255" s="211"/>
      <c r="C1255" s="211"/>
      <c r="D1255" s="211"/>
      <c r="E1255" s="211"/>
      <c r="F1255" s="211"/>
      <c r="G1255" s="211"/>
    </row>
    <row r="1256" spans="2:7" x14ac:dyDescent="0.45">
      <c r="B1256" s="211"/>
      <c r="C1256" s="211"/>
      <c r="D1256" s="211"/>
      <c r="E1256" s="211"/>
      <c r="F1256" s="211"/>
      <c r="G1256" s="211"/>
    </row>
    <row r="1257" spans="2:7" x14ac:dyDescent="0.45">
      <c r="B1257" s="211"/>
      <c r="C1257" s="211"/>
      <c r="D1257" s="211"/>
      <c r="E1257" s="211"/>
      <c r="F1257" s="211"/>
      <c r="G1257" s="211"/>
    </row>
    <row r="1258" spans="2:7" x14ac:dyDescent="0.45">
      <c r="B1258" s="211"/>
      <c r="C1258" s="211"/>
      <c r="D1258" s="211"/>
      <c r="E1258" s="211"/>
      <c r="F1258" s="211"/>
      <c r="G1258" s="211"/>
    </row>
    <row r="1259" spans="2:7" x14ac:dyDescent="0.45">
      <c r="B1259" s="211"/>
      <c r="C1259" s="211"/>
      <c r="D1259" s="211"/>
      <c r="E1259" s="211"/>
      <c r="F1259" s="211"/>
      <c r="G1259" s="211"/>
    </row>
    <row r="1260" spans="2:7" x14ac:dyDescent="0.45">
      <c r="B1260" s="211"/>
      <c r="C1260" s="211"/>
      <c r="D1260" s="211"/>
      <c r="E1260" s="211"/>
      <c r="F1260" s="211"/>
      <c r="G1260" s="211"/>
    </row>
    <row r="1261" spans="2:7" x14ac:dyDescent="0.45">
      <c r="B1261" s="211"/>
      <c r="C1261" s="211"/>
      <c r="D1261" s="211"/>
      <c r="E1261" s="211"/>
      <c r="F1261" s="211"/>
      <c r="G1261" s="211"/>
    </row>
    <row r="1262" spans="2:7" x14ac:dyDescent="0.45">
      <c r="B1262" s="211"/>
      <c r="C1262" s="211"/>
      <c r="D1262" s="211"/>
      <c r="E1262" s="211"/>
      <c r="F1262" s="211"/>
      <c r="G1262" s="211"/>
    </row>
    <row r="1263" spans="2:7" x14ac:dyDescent="0.45">
      <c r="B1263" s="211"/>
      <c r="C1263" s="211"/>
      <c r="D1263" s="211"/>
      <c r="E1263" s="211"/>
      <c r="F1263" s="211"/>
      <c r="G1263" s="211"/>
    </row>
    <row r="1264" spans="2:7" x14ac:dyDescent="0.45">
      <c r="B1264" s="211"/>
      <c r="C1264" s="211"/>
      <c r="D1264" s="211"/>
      <c r="E1264" s="211"/>
      <c r="F1264" s="211"/>
      <c r="G1264" s="211"/>
    </row>
    <row r="1265" spans="2:7" x14ac:dyDescent="0.45">
      <c r="B1265" s="211"/>
      <c r="C1265" s="211"/>
      <c r="D1265" s="211"/>
      <c r="E1265" s="211"/>
      <c r="F1265" s="211"/>
      <c r="G1265" s="211"/>
    </row>
    <row r="1266" spans="2:7" x14ac:dyDescent="0.45">
      <c r="B1266" s="211"/>
      <c r="C1266" s="211"/>
      <c r="D1266" s="211"/>
      <c r="E1266" s="211"/>
      <c r="F1266" s="211"/>
      <c r="G1266" s="211"/>
    </row>
    <row r="1267" spans="2:7" x14ac:dyDescent="0.45">
      <c r="B1267" s="211"/>
      <c r="C1267" s="211"/>
      <c r="D1267" s="211"/>
      <c r="E1267" s="211"/>
      <c r="F1267" s="211"/>
      <c r="G1267" s="211"/>
    </row>
    <row r="1268" spans="2:7" x14ac:dyDescent="0.45">
      <c r="B1268" s="211"/>
      <c r="C1268" s="211"/>
      <c r="D1268" s="211"/>
      <c r="E1268" s="211"/>
      <c r="F1268" s="211"/>
      <c r="G1268" s="211"/>
    </row>
    <row r="1269" spans="2:7" x14ac:dyDescent="0.45">
      <c r="B1269" s="211"/>
      <c r="C1269" s="211"/>
      <c r="D1269" s="211"/>
      <c r="E1269" s="211"/>
      <c r="F1269" s="211"/>
      <c r="G1269" s="211"/>
    </row>
    <row r="1270" spans="2:7" x14ac:dyDescent="0.45">
      <c r="B1270" s="211"/>
      <c r="C1270" s="211"/>
      <c r="D1270" s="211"/>
      <c r="E1270" s="211"/>
      <c r="F1270" s="211"/>
      <c r="G1270" s="211"/>
    </row>
    <row r="1271" spans="2:7" x14ac:dyDescent="0.45">
      <c r="B1271" s="211"/>
      <c r="C1271" s="211"/>
      <c r="D1271" s="211"/>
      <c r="E1271" s="211"/>
      <c r="F1271" s="211"/>
      <c r="G1271" s="211"/>
    </row>
    <row r="1272" spans="2:7" x14ac:dyDescent="0.45">
      <c r="B1272" s="211"/>
      <c r="C1272" s="211"/>
      <c r="D1272" s="211"/>
      <c r="E1272" s="211"/>
      <c r="F1272" s="211"/>
      <c r="G1272" s="211"/>
    </row>
    <row r="1273" spans="2:7" x14ac:dyDescent="0.45">
      <c r="B1273" s="211"/>
      <c r="C1273" s="211"/>
      <c r="D1273" s="211"/>
      <c r="E1273" s="211"/>
      <c r="F1273" s="211"/>
      <c r="G1273" s="211"/>
    </row>
    <row r="1274" spans="2:7" x14ac:dyDescent="0.45">
      <c r="B1274" s="211"/>
      <c r="C1274" s="211"/>
      <c r="D1274" s="211"/>
      <c r="E1274" s="211"/>
      <c r="F1274" s="211"/>
      <c r="G1274" s="211"/>
    </row>
    <row r="1275" spans="2:7" x14ac:dyDescent="0.45">
      <c r="B1275" s="211"/>
      <c r="C1275" s="211"/>
      <c r="D1275" s="211"/>
      <c r="E1275" s="211"/>
      <c r="F1275" s="211"/>
      <c r="G1275" s="211"/>
    </row>
    <row r="1276" spans="2:7" x14ac:dyDescent="0.45">
      <c r="B1276" s="211"/>
      <c r="C1276" s="211"/>
      <c r="D1276" s="211"/>
      <c r="E1276" s="211"/>
      <c r="F1276" s="211"/>
      <c r="G1276" s="211"/>
    </row>
    <row r="1277" spans="2:7" x14ac:dyDescent="0.45">
      <c r="B1277" s="211"/>
      <c r="C1277" s="211"/>
      <c r="D1277" s="211"/>
      <c r="E1277" s="211"/>
      <c r="F1277" s="211"/>
      <c r="G1277" s="211"/>
    </row>
    <row r="1278" spans="2:7" x14ac:dyDescent="0.45">
      <c r="B1278" s="211"/>
      <c r="C1278" s="211"/>
      <c r="D1278" s="211"/>
      <c r="E1278" s="211"/>
      <c r="F1278" s="211"/>
      <c r="G1278" s="211"/>
    </row>
    <row r="1279" spans="2:7" x14ac:dyDescent="0.45">
      <c r="B1279" s="211"/>
      <c r="C1279" s="211"/>
      <c r="D1279" s="211"/>
      <c r="E1279" s="211"/>
      <c r="F1279" s="211"/>
      <c r="G1279" s="211"/>
    </row>
    <row r="1280" spans="2:7" x14ac:dyDescent="0.45">
      <c r="B1280" s="211"/>
      <c r="C1280" s="211"/>
      <c r="D1280" s="211"/>
      <c r="E1280" s="211"/>
      <c r="F1280" s="211"/>
      <c r="G1280" s="211"/>
    </row>
    <row r="1281" spans="2:7" x14ac:dyDescent="0.45">
      <c r="B1281" s="211"/>
      <c r="C1281" s="211"/>
      <c r="D1281" s="211"/>
      <c r="E1281" s="211"/>
      <c r="F1281" s="211"/>
      <c r="G1281" s="211"/>
    </row>
    <row r="1282" spans="2:7" x14ac:dyDescent="0.45">
      <c r="B1282" s="211"/>
      <c r="C1282" s="211"/>
      <c r="D1282" s="211"/>
      <c r="E1282" s="211"/>
      <c r="F1282" s="211"/>
      <c r="G1282" s="211"/>
    </row>
    <row r="1283" spans="2:7" x14ac:dyDescent="0.45">
      <c r="B1283" s="211"/>
      <c r="C1283" s="211"/>
      <c r="D1283" s="211"/>
      <c r="E1283" s="211"/>
      <c r="F1283" s="211"/>
      <c r="G1283" s="211"/>
    </row>
    <row r="1284" spans="2:7" x14ac:dyDescent="0.45">
      <c r="B1284" s="211"/>
      <c r="C1284" s="211"/>
      <c r="D1284" s="211"/>
      <c r="E1284" s="211"/>
      <c r="F1284" s="211"/>
      <c r="G1284" s="211"/>
    </row>
    <row r="1285" spans="2:7" x14ac:dyDescent="0.45">
      <c r="B1285" s="211"/>
      <c r="C1285" s="211"/>
      <c r="D1285" s="211"/>
      <c r="E1285" s="211"/>
      <c r="F1285" s="211"/>
      <c r="G1285" s="211"/>
    </row>
    <row r="1286" spans="2:7" x14ac:dyDescent="0.45">
      <c r="B1286" s="211"/>
      <c r="C1286" s="211"/>
      <c r="D1286" s="211"/>
      <c r="E1286" s="211"/>
      <c r="F1286" s="211"/>
      <c r="G1286" s="211"/>
    </row>
    <row r="1287" spans="2:7" x14ac:dyDescent="0.45">
      <c r="B1287" s="211"/>
      <c r="C1287" s="211"/>
      <c r="D1287" s="211"/>
      <c r="E1287" s="211"/>
      <c r="F1287" s="211"/>
      <c r="G1287" s="211"/>
    </row>
    <row r="1288" spans="2:7" x14ac:dyDescent="0.45">
      <c r="B1288" s="211"/>
      <c r="C1288" s="211"/>
      <c r="D1288" s="211"/>
      <c r="E1288" s="211"/>
      <c r="F1288" s="211"/>
      <c r="G1288" s="211"/>
    </row>
    <row r="1289" spans="2:7" x14ac:dyDescent="0.45">
      <c r="B1289" s="211"/>
      <c r="C1289" s="211"/>
      <c r="D1289" s="211"/>
      <c r="E1289" s="211"/>
      <c r="F1289" s="211"/>
      <c r="G1289" s="211"/>
    </row>
    <row r="1290" spans="2:7" x14ac:dyDescent="0.45">
      <c r="B1290" s="211"/>
      <c r="C1290" s="211"/>
      <c r="D1290" s="211"/>
      <c r="E1290" s="211"/>
      <c r="F1290" s="211"/>
      <c r="G1290" s="211"/>
    </row>
    <row r="1291" spans="2:7" x14ac:dyDescent="0.45">
      <c r="B1291" s="211"/>
      <c r="C1291" s="211"/>
      <c r="D1291" s="211"/>
      <c r="E1291" s="211"/>
      <c r="F1291" s="211"/>
      <c r="G1291" s="211"/>
    </row>
    <row r="1292" spans="2:7" x14ac:dyDescent="0.45">
      <c r="B1292" s="211"/>
      <c r="C1292" s="211"/>
      <c r="D1292" s="211"/>
      <c r="E1292" s="211"/>
      <c r="F1292" s="211"/>
      <c r="G1292" s="211"/>
    </row>
    <row r="1293" spans="2:7" x14ac:dyDescent="0.45">
      <c r="B1293" s="211"/>
      <c r="C1293" s="211"/>
      <c r="D1293" s="211"/>
      <c r="E1293" s="211"/>
      <c r="F1293" s="211"/>
      <c r="G1293" s="211"/>
    </row>
    <row r="1294" spans="2:7" x14ac:dyDescent="0.45">
      <c r="B1294" s="211"/>
      <c r="C1294" s="211"/>
      <c r="D1294" s="211"/>
      <c r="E1294" s="211"/>
      <c r="F1294" s="211"/>
      <c r="G1294" s="211"/>
    </row>
    <row r="1295" spans="2:7" x14ac:dyDescent="0.45">
      <c r="B1295" s="211"/>
      <c r="C1295" s="211"/>
      <c r="D1295" s="211"/>
      <c r="E1295" s="211"/>
      <c r="F1295" s="211"/>
      <c r="G1295" s="211"/>
    </row>
    <row r="1296" spans="2:7" x14ac:dyDescent="0.45">
      <c r="B1296" s="211"/>
      <c r="C1296" s="211"/>
      <c r="D1296" s="211"/>
      <c r="E1296" s="211"/>
      <c r="F1296" s="211"/>
      <c r="G1296" s="211"/>
    </row>
    <row r="1297" spans="2:7" x14ac:dyDescent="0.45">
      <c r="B1297" s="211"/>
      <c r="C1297" s="211"/>
      <c r="D1297" s="211"/>
      <c r="E1297" s="211"/>
      <c r="F1297" s="211"/>
      <c r="G1297" s="211"/>
    </row>
    <row r="1298" spans="2:7" x14ac:dyDescent="0.45">
      <c r="B1298" s="211"/>
      <c r="C1298" s="211"/>
      <c r="D1298" s="211"/>
      <c r="E1298" s="211"/>
      <c r="F1298" s="211"/>
      <c r="G1298" s="211"/>
    </row>
    <row r="1299" spans="2:7" x14ac:dyDescent="0.45">
      <c r="B1299" s="211"/>
      <c r="C1299" s="211"/>
      <c r="D1299" s="211"/>
      <c r="E1299" s="211"/>
      <c r="F1299" s="211"/>
      <c r="G1299" s="211"/>
    </row>
    <row r="1300" spans="2:7" x14ac:dyDescent="0.45">
      <c r="B1300" s="211"/>
      <c r="C1300" s="211"/>
      <c r="D1300" s="211"/>
      <c r="E1300" s="211"/>
      <c r="F1300" s="211"/>
      <c r="G1300" s="211"/>
    </row>
    <row r="1301" spans="2:7" x14ac:dyDescent="0.45">
      <c r="B1301" s="211"/>
      <c r="C1301" s="211"/>
      <c r="D1301" s="211"/>
      <c r="E1301" s="211"/>
      <c r="F1301" s="211"/>
      <c r="G1301" s="211"/>
    </row>
    <row r="1302" spans="2:7" x14ac:dyDescent="0.45">
      <c r="B1302" s="211"/>
      <c r="C1302" s="211"/>
      <c r="D1302" s="211"/>
      <c r="E1302" s="211"/>
      <c r="F1302" s="211"/>
      <c r="G1302" s="211"/>
    </row>
    <row r="1303" spans="2:7" x14ac:dyDescent="0.45">
      <c r="B1303" s="211"/>
      <c r="C1303" s="211"/>
      <c r="D1303" s="211"/>
      <c r="E1303" s="211"/>
      <c r="F1303" s="211"/>
      <c r="G1303" s="211"/>
    </row>
    <row r="1304" spans="2:7" x14ac:dyDescent="0.45">
      <c r="B1304" s="211"/>
      <c r="C1304" s="211"/>
      <c r="D1304" s="211"/>
      <c r="E1304" s="211"/>
      <c r="F1304" s="211"/>
      <c r="G1304" s="211"/>
    </row>
    <row r="1305" spans="2:7" x14ac:dyDescent="0.45">
      <c r="B1305" s="211"/>
      <c r="C1305" s="211"/>
      <c r="D1305" s="211"/>
      <c r="E1305" s="211"/>
      <c r="F1305" s="211"/>
      <c r="G1305" s="211"/>
    </row>
    <row r="1306" spans="2:7" x14ac:dyDescent="0.45">
      <c r="B1306" s="211"/>
      <c r="C1306" s="211"/>
      <c r="D1306" s="211"/>
      <c r="E1306" s="211"/>
      <c r="F1306" s="211"/>
      <c r="G1306" s="211"/>
    </row>
    <row r="1307" spans="2:7" x14ac:dyDescent="0.45">
      <c r="B1307" s="211"/>
      <c r="C1307" s="211"/>
      <c r="D1307" s="211"/>
      <c r="E1307" s="211"/>
      <c r="F1307" s="211"/>
      <c r="G1307" s="211"/>
    </row>
    <row r="1308" spans="2:7" x14ac:dyDescent="0.45">
      <c r="B1308" s="211"/>
      <c r="C1308" s="211"/>
      <c r="D1308" s="211"/>
      <c r="E1308" s="211"/>
      <c r="F1308" s="211"/>
      <c r="G1308" s="211"/>
    </row>
    <row r="1309" spans="2:7" x14ac:dyDescent="0.45">
      <c r="B1309" s="211"/>
      <c r="C1309" s="211"/>
      <c r="D1309" s="211"/>
      <c r="E1309" s="211"/>
      <c r="F1309" s="211"/>
      <c r="G1309" s="211"/>
    </row>
    <row r="1310" spans="2:7" x14ac:dyDescent="0.45">
      <c r="B1310" s="211"/>
      <c r="C1310" s="211"/>
      <c r="D1310" s="211"/>
      <c r="E1310" s="211"/>
      <c r="F1310" s="211"/>
      <c r="G1310" s="211"/>
    </row>
    <row r="1311" spans="2:7" x14ac:dyDescent="0.45">
      <c r="B1311" s="211"/>
      <c r="C1311" s="211"/>
      <c r="D1311" s="211"/>
      <c r="E1311" s="211"/>
      <c r="F1311" s="211"/>
      <c r="G1311" s="211"/>
    </row>
    <row r="1312" spans="2:7" x14ac:dyDescent="0.45">
      <c r="B1312" s="211"/>
      <c r="C1312" s="211"/>
      <c r="D1312" s="211"/>
      <c r="E1312" s="211"/>
      <c r="F1312" s="211"/>
      <c r="G1312" s="211"/>
    </row>
    <row r="1313" spans="2:7" x14ac:dyDescent="0.45">
      <c r="B1313" s="211"/>
      <c r="C1313" s="211"/>
      <c r="D1313" s="211"/>
      <c r="E1313" s="211"/>
      <c r="F1313" s="211"/>
      <c r="G1313" s="211"/>
    </row>
    <row r="1314" spans="2:7" x14ac:dyDescent="0.45">
      <c r="B1314" s="211"/>
      <c r="C1314" s="211"/>
      <c r="D1314" s="211"/>
      <c r="E1314" s="211"/>
      <c r="F1314" s="211"/>
      <c r="G1314" s="211"/>
    </row>
    <row r="1315" spans="2:7" x14ac:dyDescent="0.45">
      <c r="B1315" s="211"/>
      <c r="C1315" s="211"/>
      <c r="D1315" s="211"/>
      <c r="E1315" s="211"/>
      <c r="F1315" s="211"/>
      <c r="G1315" s="211"/>
    </row>
    <row r="1316" spans="2:7" x14ac:dyDescent="0.45">
      <c r="B1316" s="211"/>
      <c r="C1316" s="211"/>
      <c r="D1316" s="211"/>
      <c r="E1316" s="211"/>
      <c r="F1316" s="211"/>
      <c r="G1316" s="211"/>
    </row>
    <row r="1317" spans="2:7" x14ac:dyDescent="0.45">
      <c r="B1317" s="211"/>
      <c r="C1317" s="211"/>
      <c r="D1317" s="211"/>
      <c r="E1317" s="211"/>
      <c r="F1317" s="211"/>
      <c r="G1317" s="211"/>
    </row>
    <row r="1318" spans="2:7" x14ac:dyDescent="0.45">
      <c r="B1318" s="211"/>
      <c r="C1318" s="211"/>
      <c r="D1318" s="211"/>
      <c r="E1318" s="211"/>
      <c r="F1318" s="211"/>
      <c r="G1318" s="211"/>
    </row>
    <row r="1319" spans="2:7" x14ac:dyDescent="0.45">
      <c r="B1319" s="211"/>
      <c r="C1319" s="211"/>
      <c r="D1319" s="211"/>
      <c r="E1319" s="211"/>
      <c r="F1319" s="211"/>
      <c r="G1319" s="211"/>
    </row>
    <row r="1320" spans="2:7" x14ac:dyDescent="0.45">
      <c r="B1320" s="211"/>
      <c r="C1320" s="211"/>
      <c r="D1320" s="211"/>
      <c r="E1320" s="211"/>
      <c r="F1320" s="211"/>
      <c r="G1320" s="211"/>
    </row>
    <row r="1321" spans="2:7" x14ac:dyDescent="0.45">
      <c r="B1321" s="211"/>
      <c r="C1321" s="211"/>
      <c r="D1321" s="211"/>
      <c r="E1321" s="211"/>
      <c r="F1321" s="211"/>
      <c r="G1321" s="211"/>
    </row>
    <row r="1322" spans="2:7" x14ac:dyDescent="0.45">
      <c r="B1322" s="211"/>
      <c r="C1322" s="211"/>
      <c r="D1322" s="211"/>
      <c r="E1322" s="211"/>
      <c r="F1322" s="211"/>
      <c r="G1322" s="211"/>
    </row>
    <row r="1323" spans="2:7" x14ac:dyDescent="0.45">
      <c r="B1323" s="211"/>
      <c r="C1323" s="211"/>
      <c r="D1323" s="211"/>
      <c r="E1323" s="211"/>
      <c r="F1323" s="211"/>
      <c r="G1323" s="211"/>
    </row>
    <row r="1324" spans="2:7" x14ac:dyDescent="0.45">
      <c r="B1324" s="211"/>
      <c r="C1324" s="211"/>
      <c r="D1324" s="211"/>
      <c r="E1324" s="211"/>
      <c r="F1324" s="211"/>
      <c r="G1324" s="211"/>
    </row>
    <row r="1325" spans="2:7" x14ac:dyDescent="0.45">
      <c r="B1325" s="211"/>
      <c r="C1325" s="211"/>
      <c r="D1325" s="211"/>
      <c r="E1325" s="211"/>
      <c r="F1325" s="211"/>
      <c r="G1325" s="211"/>
    </row>
    <row r="1326" spans="2:7" x14ac:dyDescent="0.45">
      <c r="B1326" s="211"/>
      <c r="C1326" s="211"/>
      <c r="D1326" s="211"/>
      <c r="E1326" s="211"/>
      <c r="F1326" s="211"/>
      <c r="G1326" s="211"/>
    </row>
    <row r="1327" spans="2:7" x14ac:dyDescent="0.45">
      <c r="B1327" s="211"/>
      <c r="C1327" s="211"/>
      <c r="D1327" s="211"/>
      <c r="E1327" s="211"/>
      <c r="F1327" s="211"/>
      <c r="G1327" s="211"/>
    </row>
    <row r="1328" spans="2:7" x14ac:dyDescent="0.45">
      <c r="B1328" s="211"/>
      <c r="C1328" s="211"/>
      <c r="D1328" s="211"/>
      <c r="E1328" s="211"/>
      <c r="F1328" s="211"/>
      <c r="G1328" s="211"/>
    </row>
    <row r="1329" spans="2:7" x14ac:dyDescent="0.45">
      <c r="B1329" s="211"/>
      <c r="C1329" s="211"/>
      <c r="D1329" s="211"/>
      <c r="E1329" s="211"/>
      <c r="F1329" s="211"/>
      <c r="G1329" s="211"/>
    </row>
    <row r="1330" spans="2:7" x14ac:dyDescent="0.45">
      <c r="B1330" s="211"/>
      <c r="C1330" s="211"/>
      <c r="D1330" s="211"/>
      <c r="E1330" s="211"/>
      <c r="F1330" s="211"/>
      <c r="G1330" s="211"/>
    </row>
    <row r="1331" spans="2:7" x14ac:dyDescent="0.45">
      <c r="B1331" s="211"/>
      <c r="C1331" s="211"/>
      <c r="D1331" s="211"/>
      <c r="E1331" s="211"/>
      <c r="F1331" s="211"/>
      <c r="G1331" s="211"/>
    </row>
    <row r="1332" spans="2:7" x14ac:dyDescent="0.45">
      <c r="B1332" s="211"/>
      <c r="C1332" s="211"/>
      <c r="D1332" s="211"/>
      <c r="E1332" s="211"/>
      <c r="F1332" s="211"/>
      <c r="G1332" s="211"/>
    </row>
    <row r="1333" spans="2:7" x14ac:dyDescent="0.45">
      <c r="B1333" s="211"/>
      <c r="C1333" s="211"/>
      <c r="D1333" s="211"/>
      <c r="E1333" s="211"/>
      <c r="F1333" s="211"/>
      <c r="G1333" s="211"/>
    </row>
    <row r="1334" spans="2:7" x14ac:dyDescent="0.45">
      <c r="B1334" s="211"/>
      <c r="C1334" s="211"/>
      <c r="D1334" s="211"/>
      <c r="E1334" s="211"/>
      <c r="F1334" s="211"/>
      <c r="G1334" s="211"/>
    </row>
    <row r="1335" spans="2:7" x14ac:dyDescent="0.45">
      <c r="B1335" s="211"/>
      <c r="C1335" s="211"/>
      <c r="D1335" s="211"/>
      <c r="E1335" s="211"/>
      <c r="F1335" s="211"/>
      <c r="G1335" s="211"/>
    </row>
    <row r="1336" spans="2:7" x14ac:dyDescent="0.45">
      <c r="B1336" s="211"/>
      <c r="C1336" s="211"/>
      <c r="D1336" s="211"/>
      <c r="E1336" s="211"/>
      <c r="F1336" s="211"/>
      <c r="G1336" s="211"/>
    </row>
    <row r="1337" spans="2:7" x14ac:dyDescent="0.45">
      <c r="B1337" s="211"/>
      <c r="C1337" s="211"/>
      <c r="D1337" s="211"/>
      <c r="E1337" s="211"/>
      <c r="F1337" s="211"/>
      <c r="G1337" s="211"/>
    </row>
    <row r="1338" spans="2:7" x14ac:dyDescent="0.45">
      <c r="B1338" s="211"/>
      <c r="C1338" s="211"/>
      <c r="D1338" s="211"/>
      <c r="E1338" s="211"/>
      <c r="F1338" s="211"/>
      <c r="G1338" s="211"/>
    </row>
    <row r="1339" spans="2:7" x14ac:dyDescent="0.45">
      <c r="B1339" s="211"/>
      <c r="C1339" s="211"/>
      <c r="D1339" s="211"/>
      <c r="E1339" s="211"/>
      <c r="F1339" s="211"/>
      <c r="G1339" s="211"/>
    </row>
    <row r="1340" spans="2:7" x14ac:dyDescent="0.45">
      <c r="B1340" s="211"/>
      <c r="C1340" s="211"/>
      <c r="D1340" s="211"/>
      <c r="E1340" s="211"/>
      <c r="F1340" s="211"/>
      <c r="G1340" s="211"/>
    </row>
    <row r="1341" spans="2:7" x14ac:dyDescent="0.45">
      <c r="B1341" s="211"/>
      <c r="C1341" s="211"/>
      <c r="D1341" s="211"/>
      <c r="E1341" s="211"/>
      <c r="F1341" s="211"/>
      <c r="G1341" s="211"/>
    </row>
    <row r="1342" spans="2:7" x14ac:dyDescent="0.45">
      <c r="B1342" s="211"/>
      <c r="C1342" s="211"/>
      <c r="D1342" s="211"/>
      <c r="E1342" s="211"/>
      <c r="F1342" s="211"/>
      <c r="G1342" s="211"/>
    </row>
    <row r="1343" spans="2:7" x14ac:dyDescent="0.45">
      <c r="B1343" s="211"/>
      <c r="C1343" s="211"/>
      <c r="D1343" s="211"/>
      <c r="E1343" s="211"/>
      <c r="F1343" s="211"/>
      <c r="G1343" s="211"/>
    </row>
    <row r="1344" spans="2:7" x14ac:dyDescent="0.45">
      <c r="B1344" s="211"/>
      <c r="C1344" s="211"/>
      <c r="D1344" s="211"/>
      <c r="E1344" s="211"/>
      <c r="F1344" s="211"/>
      <c r="G1344" s="211"/>
    </row>
    <row r="1345" spans="2:7" x14ac:dyDescent="0.45">
      <c r="B1345" s="211"/>
      <c r="C1345" s="211"/>
      <c r="D1345" s="211"/>
      <c r="E1345" s="211"/>
      <c r="F1345" s="211"/>
      <c r="G1345" s="211"/>
    </row>
    <row r="1346" spans="2:7" x14ac:dyDescent="0.45">
      <c r="B1346" s="211"/>
      <c r="C1346" s="211"/>
      <c r="D1346" s="211"/>
      <c r="E1346" s="211"/>
      <c r="F1346" s="211"/>
      <c r="G1346" s="211"/>
    </row>
    <row r="1347" spans="2:7" x14ac:dyDescent="0.45">
      <c r="B1347" s="211"/>
      <c r="C1347" s="211"/>
      <c r="D1347" s="211"/>
      <c r="E1347" s="211"/>
      <c r="F1347" s="211"/>
      <c r="G1347" s="211"/>
    </row>
    <row r="1348" spans="2:7" x14ac:dyDescent="0.45">
      <c r="B1348" s="211"/>
      <c r="C1348" s="211"/>
      <c r="D1348" s="211"/>
      <c r="E1348" s="211"/>
      <c r="F1348" s="211"/>
      <c r="G1348" s="211"/>
    </row>
    <row r="1349" spans="2:7" x14ac:dyDescent="0.45">
      <c r="B1349" s="211"/>
      <c r="C1349" s="211"/>
      <c r="D1349" s="211"/>
      <c r="E1349" s="211"/>
      <c r="F1349" s="211"/>
      <c r="G1349" s="211"/>
    </row>
    <row r="1350" spans="2:7" x14ac:dyDescent="0.45">
      <c r="B1350" s="211"/>
      <c r="C1350" s="211"/>
      <c r="D1350" s="211"/>
      <c r="E1350" s="211"/>
      <c r="F1350" s="211"/>
      <c r="G1350" s="211"/>
    </row>
    <row r="1351" spans="2:7" x14ac:dyDescent="0.45">
      <c r="B1351" s="211"/>
      <c r="C1351" s="211"/>
      <c r="D1351" s="211"/>
      <c r="E1351" s="211"/>
      <c r="F1351" s="211"/>
      <c r="G1351" s="211"/>
    </row>
    <row r="1352" spans="2:7" x14ac:dyDescent="0.45">
      <c r="B1352" s="211"/>
      <c r="C1352" s="211"/>
      <c r="D1352" s="211"/>
      <c r="E1352" s="211"/>
      <c r="F1352" s="211"/>
      <c r="G1352" s="211"/>
    </row>
    <row r="1353" spans="2:7" x14ac:dyDescent="0.45">
      <c r="B1353" s="211"/>
      <c r="C1353" s="211"/>
      <c r="D1353" s="211"/>
      <c r="E1353" s="211"/>
      <c r="F1353" s="211"/>
      <c r="G1353" s="211"/>
    </row>
    <row r="1354" spans="2:7" x14ac:dyDescent="0.45">
      <c r="B1354" s="211"/>
      <c r="C1354" s="211"/>
      <c r="D1354" s="211"/>
      <c r="E1354" s="211"/>
      <c r="F1354" s="211"/>
      <c r="G1354" s="211"/>
    </row>
    <row r="1355" spans="2:7" x14ac:dyDescent="0.45">
      <c r="B1355" s="211"/>
      <c r="C1355" s="211"/>
      <c r="D1355" s="211"/>
      <c r="E1355" s="211"/>
      <c r="F1355" s="211"/>
      <c r="G1355" s="211"/>
    </row>
    <row r="1356" spans="2:7" x14ac:dyDescent="0.45">
      <c r="B1356" s="211"/>
      <c r="C1356" s="211"/>
      <c r="D1356" s="211"/>
      <c r="E1356" s="211"/>
      <c r="F1356" s="211"/>
      <c r="G1356" s="211"/>
    </row>
    <row r="1357" spans="2:7" x14ac:dyDescent="0.45">
      <c r="B1357" s="211"/>
      <c r="C1357" s="211"/>
      <c r="D1357" s="211"/>
      <c r="E1357" s="211"/>
      <c r="F1357" s="211"/>
      <c r="G1357" s="211"/>
    </row>
    <row r="1358" spans="2:7" x14ac:dyDescent="0.45">
      <c r="B1358" s="211"/>
      <c r="C1358" s="211"/>
      <c r="D1358" s="211"/>
      <c r="E1358" s="211"/>
      <c r="F1358" s="211"/>
      <c r="G1358" s="211"/>
    </row>
    <row r="1359" spans="2:7" x14ac:dyDescent="0.45">
      <c r="B1359" s="211"/>
      <c r="C1359" s="211"/>
      <c r="D1359" s="211"/>
      <c r="E1359" s="211"/>
      <c r="F1359" s="211"/>
      <c r="G1359" s="211"/>
    </row>
    <row r="1360" spans="2:7" x14ac:dyDescent="0.45">
      <c r="B1360" s="211"/>
      <c r="C1360" s="211"/>
      <c r="D1360" s="211"/>
      <c r="E1360" s="211"/>
      <c r="F1360" s="211"/>
      <c r="G1360" s="211"/>
    </row>
    <row r="1361" spans="2:7" x14ac:dyDescent="0.45">
      <c r="B1361" s="211"/>
      <c r="C1361" s="211"/>
      <c r="D1361" s="211"/>
      <c r="E1361" s="211"/>
      <c r="F1361" s="211"/>
      <c r="G1361" s="211"/>
    </row>
    <row r="1362" spans="2:7" x14ac:dyDescent="0.45">
      <c r="B1362" s="211"/>
      <c r="C1362" s="211"/>
      <c r="D1362" s="211"/>
      <c r="E1362" s="211"/>
      <c r="F1362" s="211"/>
      <c r="G1362" s="211"/>
    </row>
    <row r="1363" spans="2:7" x14ac:dyDescent="0.45">
      <c r="B1363" s="211"/>
      <c r="C1363" s="211"/>
      <c r="D1363" s="211"/>
      <c r="E1363" s="211"/>
      <c r="F1363" s="211"/>
      <c r="G1363" s="211"/>
    </row>
    <row r="1364" spans="2:7" x14ac:dyDescent="0.45">
      <c r="B1364" s="211"/>
      <c r="C1364" s="211"/>
      <c r="D1364" s="211"/>
      <c r="E1364" s="211"/>
      <c r="F1364" s="211"/>
      <c r="G1364" s="211"/>
    </row>
    <row r="1365" spans="2:7" x14ac:dyDescent="0.45">
      <c r="B1365" s="211"/>
      <c r="C1365" s="211"/>
      <c r="D1365" s="211"/>
      <c r="E1365" s="211"/>
      <c r="F1365" s="211"/>
      <c r="G1365" s="211"/>
    </row>
    <row r="1366" spans="2:7" x14ac:dyDescent="0.45">
      <c r="B1366" s="211"/>
      <c r="C1366" s="211"/>
      <c r="D1366" s="211"/>
      <c r="E1366" s="211"/>
      <c r="F1366" s="211"/>
      <c r="G1366" s="211"/>
    </row>
    <row r="1367" spans="2:7" x14ac:dyDescent="0.45">
      <c r="B1367" s="211"/>
      <c r="C1367" s="211"/>
      <c r="D1367" s="211"/>
      <c r="E1367" s="211"/>
      <c r="F1367" s="211"/>
      <c r="G1367" s="211"/>
    </row>
    <row r="1368" spans="2:7" x14ac:dyDescent="0.45">
      <c r="B1368" s="211"/>
      <c r="C1368" s="211"/>
      <c r="D1368" s="211"/>
      <c r="E1368" s="211"/>
      <c r="F1368" s="211"/>
      <c r="G1368" s="211"/>
    </row>
    <row r="1369" spans="2:7" x14ac:dyDescent="0.45">
      <c r="B1369" s="211"/>
      <c r="C1369" s="211"/>
      <c r="D1369" s="211"/>
      <c r="E1369" s="211"/>
      <c r="F1369" s="211"/>
      <c r="G1369" s="211"/>
    </row>
    <row r="1370" spans="2:7" x14ac:dyDescent="0.45">
      <c r="B1370" s="211"/>
      <c r="C1370" s="211"/>
      <c r="D1370" s="211"/>
      <c r="E1370" s="211"/>
      <c r="F1370" s="211"/>
      <c r="G1370" s="211"/>
    </row>
    <row r="1371" spans="2:7" x14ac:dyDescent="0.45">
      <c r="B1371" s="211"/>
      <c r="C1371" s="211"/>
      <c r="D1371" s="211"/>
      <c r="E1371" s="211"/>
      <c r="F1371" s="211"/>
      <c r="G1371" s="211"/>
    </row>
    <row r="1372" spans="2:7" x14ac:dyDescent="0.45">
      <c r="B1372" s="211"/>
      <c r="C1372" s="211"/>
      <c r="D1372" s="211"/>
      <c r="E1372" s="211"/>
      <c r="F1372" s="211"/>
      <c r="G1372" s="211"/>
    </row>
    <row r="1373" spans="2:7" x14ac:dyDescent="0.45">
      <c r="B1373" s="211"/>
      <c r="C1373" s="211"/>
      <c r="D1373" s="211"/>
      <c r="E1373" s="211"/>
      <c r="F1373" s="211"/>
      <c r="G1373" s="211"/>
    </row>
    <row r="1374" spans="2:7" x14ac:dyDescent="0.45">
      <c r="B1374" s="211"/>
      <c r="C1374" s="211"/>
      <c r="D1374" s="211"/>
      <c r="E1374" s="211"/>
      <c r="F1374" s="211"/>
      <c r="G1374" s="211"/>
    </row>
    <row r="1375" spans="2:7" x14ac:dyDescent="0.45">
      <c r="B1375" s="211"/>
      <c r="C1375" s="211"/>
      <c r="D1375" s="211"/>
      <c r="E1375" s="211"/>
      <c r="F1375" s="211"/>
      <c r="G1375" s="211"/>
    </row>
    <row r="1376" spans="2:7" x14ac:dyDescent="0.45">
      <c r="B1376" s="211"/>
      <c r="C1376" s="211"/>
      <c r="D1376" s="211"/>
      <c r="E1376" s="211"/>
      <c r="F1376" s="211"/>
      <c r="G1376" s="211"/>
    </row>
    <row r="1377" spans="2:7" x14ac:dyDescent="0.45">
      <c r="B1377" s="211"/>
      <c r="C1377" s="211"/>
      <c r="D1377" s="211"/>
      <c r="E1377" s="211"/>
      <c r="F1377" s="211"/>
      <c r="G1377" s="211"/>
    </row>
    <row r="1378" spans="2:7" x14ac:dyDescent="0.45">
      <c r="B1378" s="211"/>
      <c r="C1378" s="211"/>
      <c r="D1378" s="211"/>
      <c r="E1378" s="211"/>
      <c r="F1378" s="211"/>
      <c r="G1378" s="211"/>
    </row>
    <row r="1379" spans="2:7" x14ac:dyDescent="0.45">
      <c r="B1379" s="211"/>
      <c r="C1379" s="211"/>
      <c r="D1379" s="211"/>
      <c r="E1379" s="211"/>
      <c r="F1379" s="211"/>
      <c r="G1379" s="211"/>
    </row>
    <row r="1380" spans="2:7" x14ac:dyDescent="0.45">
      <c r="B1380" s="211"/>
      <c r="C1380" s="211"/>
      <c r="D1380" s="211"/>
      <c r="E1380" s="211"/>
      <c r="F1380" s="211"/>
      <c r="G1380" s="211"/>
    </row>
    <row r="1381" spans="2:7" x14ac:dyDescent="0.45">
      <c r="B1381" s="211"/>
      <c r="C1381" s="211"/>
      <c r="D1381" s="211"/>
      <c r="E1381" s="211"/>
      <c r="F1381" s="211"/>
      <c r="G1381" s="211"/>
    </row>
    <row r="1382" spans="2:7" x14ac:dyDescent="0.45">
      <c r="B1382" s="211"/>
      <c r="C1382" s="211"/>
      <c r="D1382" s="211"/>
      <c r="E1382" s="211"/>
      <c r="F1382" s="211"/>
      <c r="G1382" s="211"/>
    </row>
    <row r="1383" spans="2:7" x14ac:dyDescent="0.45">
      <c r="B1383" s="211"/>
      <c r="C1383" s="211"/>
      <c r="D1383" s="211"/>
      <c r="E1383" s="211"/>
      <c r="F1383" s="211"/>
      <c r="G1383" s="211"/>
    </row>
    <row r="1384" spans="2:7" x14ac:dyDescent="0.45">
      <c r="B1384" s="211"/>
      <c r="C1384" s="211"/>
      <c r="D1384" s="211"/>
      <c r="E1384" s="211"/>
      <c r="F1384" s="211"/>
      <c r="G1384" s="211"/>
    </row>
    <row r="1385" spans="2:7" x14ac:dyDescent="0.45">
      <c r="B1385" s="211"/>
      <c r="C1385" s="211"/>
      <c r="D1385" s="211"/>
      <c r="E1385" s="211"/>
      <c r="F1385" s="211"/>
      <c r="G1385" s="211"/>
    </row>
    <row r="1386" spans="2:7" x14ac:dyDescent="0.45">
      <c r="B1386" s="211"/>
      <c r="C1386" s="211"/>
      <c r="D1386" s="211"/>
      <c r="E1386" s="211"/>
      <c r="F1386" s="211"/>
      <c r="G1386" s="211"/>
    </row>
    <row r="1387" spans="2:7" x14ac:dyDescent="0.45">
      <c r="B1387" s="211"/>
      <c r="C1387" s="211"/>
      <c r="D1387" s="211"/>
      <c r="E1387" s="211"/>
      <c r="F1387" s="211"/>
      <c r="G1387" s="211"/>
    </row>
    <row r="1388" spans="2:7" x14ac:dyDescent="0.45">
      <c r="B1388" s="211"/>
      <c r="C1388" s="211"/>
      <c r="D1388" s="211"/>
      <c r="E1388" s="211"/>
      <c r="F1388" s="211"/>
      <c r="G1388" s="211"/>
    </row>
    <row r="1389" spans="2:7" x14ac:dyDescent="0.45">
      <c r="B1389" s="211"/>
      <c r="C1389" s="211"/>
      <c r="D1389" s="211"/>
      <c r="E1389" s="211"/>
      <c r="F1389" s="211"/>
      <c r="G1389" s="211"/>
    </row>
    <row r="1390" spans="2:7" x14ac:dyDescent="0.45">
      <c r="B1390" s="211"/>
      <c r="C1390" s="211"/>
      <c r="D1390" s="211"/>
      <c r="E1390" s="211"/>
      <c r="F1390" s="211"/>
      <c r="G1390" s="211"/>
    </row>
    <row r="1391" spans="2:7" x14ac:dyDescent="0.45">
      <c r="B1391" s="211"/>
      <c r="C1391" s="211"/>
      <c r="D1391" s="211"/>
      <c r="E1391" s="211"/>
      <c r="F1391" s="211"/>
      <c r="G1391" s="211"/>
    </row>
    <row r="1392" spans="2:7" x14ac:dyDescent="0.45">
      <c r="B1392" s="211"/>
      <c r="C1392" s="211"/>
      <c r="D1392" s="211"/>
      <c r="E1392" s="211"/>
      <c r="F1392" s="211"/>
      <c r="G1392" s="211"/>
    </row>
    <row r="1393" spans="2:7" x14ac:dyDescent="0.45">
      <c r="B1393" s="211"/>
      <c r="C1393" s="211"/>
      <c r="D1393" s="211"/>
      <c r="E1393" s="211"/>
      <c r="F1393" s="211"/>
      <c r="G1393" s="211"/>
    </row>
    <row r="1394" spans="2:7" x14ac:dyDescent="0.45">
      <c r="B1394" s="211"/>
      <c r="C1394" s="211"/>
      <c r="D1394" s="211"/>
      <c r="E1394" s="211"/>
      <c r="F1394" s="211"/>
      <c r="G1394" s="211"/>
    </row>
    <row r="1395" spans="2:7" x14ac:dyDescent="0.45">
      <c r="B1395" s="211"/>
      <c r="C1395" s="211"/>
      <c r="D1395" s="211"/>
      <c r="E1395" s="211"/>
      <c r="F1395" s="211"/>
      <c r="G1395" s="211"/>
    </row>
    <row r="1396" spans="2:7" x14ac:dyDescent="0.45">
      <c r="B1396" s="211"/>
      <c r="C1396" s="211"/>
      <c r="D1396" s="211"/>
      <c r="E1396" s="211"/>
      <c r="F1396" s="211"/>
      <c r="G1396" s="211"/>
    </row>
    <row r="1397" spans="2:7" x14ac:dyDescent="0.45">
      <c r="B1397" s="211"/>
      <c r="C1397" s="211"/>
      <c r="D1397" s="211"/>
      <c r="E1397" s="211"/>
      <c r="F1397" s="211"/>
      <c r="G1397" s="211"/>
    </row>
    <row r="1398" spans="2:7" x14ac:dyDescent="0.45">
      <c r="B1398" s="211"/>
      <c r="C1398" s="211"/>
      <c r="D1398" s="211"/>
      <c r="E1398" s="211"/>
      <c r="F1398" s="211"/>
      <c r="G1398" s="211"/>
    </row>
    <row r="1399" spans="2:7" x14ac:dyDescent="0.45">
      <c r="B1399" s="211"/>
      <c r="C1399" s="211"/>
      <c r="D1399" s="211"/>
      <c r="E1399" s="211"/>
      <c r="F1399" s="211"/>
      <c r="G1399" s="211"/>
    </row>
    <row r="1400" spans="2:7" x14ac:dyDescent="0.45">
      <c r="B1400" s="211"/>
      <c r="C1400" s="211"/>
      <c r="D1400" s="211"/>
      <c r="E1400" s="211"/>
      <c r="F1400" s="211"/>
      <c r="G1400" s="211"/>
    </row>
    <row r="1401" spans="2:7" x14ac:dyDescent="0.45">
      <c r="B1401" s="211"/>
      <c r="C1401" s="211"/>
      <c r="D1401" s="211"/>
      <c r="E1401" s="211"/>
      <c r="F1401" s="211"/>
      <c r="G1401" s="211"/>
    </row>
    <row r="1402" spans="2:7" x14ac:dyDescent="0.45">
      <c r="B1402" s="211"/>
      <c r="C1402" s="211"/>
      <c r="D1402" s="211"/>
      <c r="E1402" s="211"/>
      <c r="F1402" s="211"/>
      <c r="G1402" s="211"/>
    </row>
    <row r="1403" spans="2:7" x14ac:dyDescent="0.45">
      <c r="B1403" s="211"/>
      <c r="C1403" s="211"/>
      <c r="D1403" s="211"/>
      <c r="E1403" s="211"/>
      <c r="F1403" s="211"/>
      <c r="G1403" s="211"/>
    </row>
    <row r="1404" spans="2:7" x14ac:dyDescent="0.45">
      <c r="B1404" s="211"/>
      <c r="C1404" s="211"/>
      <c r="D1404" s="211"/>
      <c r="E1404" s="211"/>
      <c r="F1404" s="211"/>
      <c r="G1404" s="211"/>
    </row>
    <row r="1405" spans="2:7" x14ac:dyDescent="0.45">
      <c r="B1405" s="211"/>
      <c r="C1405" s="211"/>
      <c r="D1405" s="211"/>
      <c r="E1405" s="211"/>
      <c r="F1405" s="211"/>
      <c r="G1405" s="211"/>
    </row>
    <row r="1406" spans="2:7" x14ac:dyDescent="0.45">
      <c r="B1406" s="211"/>
      <c r="C1406" s="211"/>
      <c r="D1406" s="211"/>
      <c r="E1406" s="211"/>
      <c r="F1406" s="211"/>
      <c r="G1406" s="211"/>
    </row>
    <row r="1407" spans="2:7" x14ac:dyDescent="0.45">
      <c r="B1407" s="211"/>
      <c r="C1407" s="211"/>
      <c r="D1407" s="211"/>
      <c r="E1407" s="211"/>
      <c r="F1407" s="211"/>
      <c r="G1407" s="211"/>
    </row>
    <row r="1408" spans="2:7" x14ac:dyDescent="0.45">
      <c r="B1408" s="211"/>
      <c r="C1408" s="211"/>
      <c r="D1408" s="211"/>
      <c r="E1408" s="211"/>
      <c r="F1408" s="211"/>
      <c r="G1408" s="211"/>
    </row>
    <row r="1409" spans="2:7" x14ac:dyDescent="0.45">
      <c r="B1409" s="211"/>
      <c r="C1409" s="211"/>
      <c r="D1409" s="211"/>
      <c r="E1409" s="211"/>
      <c r="F1409" s="211"/>
      <c r="G1409" s="211"/>
    </row>
    <row r="1410" spans="2:7" x14ac:dyDescent="0.45">
      <c r="B1410" s="211"/>
      <c r="C1410" s="211"/>
      <c r="D1410" s="211"/>
      <c r="E1410" s="211"/>
      <c r="F1410" s="211"/>
      <c r="G1410" s="211"/>
    </row>
    <row r="1411" spans="2:7" x14ac:dyDescent="0.45">
      <c r="B1411" s="211"/>
      <c r="C1411" s="211"/>
      <c r="D1411" s="211"/>
      <c r="E1411" s="211"/>
      <c r="F1411" s="211"/>
      <c r="G1411" s="211"/>
    </row>
    <row r="1412" spans="2:7" x14ac:dyDescent="0.45">
      <c r="B1412" s="211"/>
      <c r="C1412" s="211"/>
      <c r="D1412" s="211"/>
      <c r="E1412" s="211"/>
      <c r="F1412" s="211"/>
      <c r="G1412" s="211"/>
    </row>
    <row r="1413" spans="2:7" x14ac:dyDescent="0.45">
      <c r="B1413" s="211"/>
      <c r="C1413" s="211"/>
      <c r="D1413" s="211"/>
      <c r="E1413" s="211"/>
      <c r="F1413" s="211"/>
      <c r="G1413" s="211"/>
    </row>
    <row r="1414" spans="2:7" x14ac:dyDescent="0.45">
      <c r="B1414" s="211"/>
      <c r="C1414" s="211"/>
      <c r="D1414" s="211"/>
      <c r="E1414" s="211"/>
      <c r="F1414" s="211"/>
      <c r="G1414" s="211"/>
    </row>
    <row r="1415" spans="2:7" x14ac:dyDescent="0.45">
      <c r="B1415" s="211"/>
      <c r="C1415" s="211"/>
      <c r="D1415" s="211"/>
      <c r="E1415" s="211"/>
      <c r="F1415" s="211"/>
      <c r="G1415" s="211"/>
    </row>
    <row r="1416" spans="2:7" x14ac:dyDescent="0.45">
      <c r="B1416" s="211"/>
      <c r="C1416" s="211"/>
      <c r="D1416" s="211"/>
      <c r="E1416" s="211"/>
      <c r="F1416" s="211"/>
      <c r="G1416" s="211"/>
    </row>
    <row r="1417" spans="2:7" x14ac:dyDescent="0.45">
      <c r="B1417" s="211"/>
      <c r="C1417" s="211"/>
      <c r="D1417" s="211"/>
      <c r="E1417" s="211"/>
      <c r="F1417" s="211"/>
      <c r="G1417" s="211"/>
    </row>
    <row r="1418" spans="2:7" x14ac:dyDescent="0.45">
      <c r="B1418" s="211"/>
      <c r="C1418" s="211"/>
      <c r="D1418" s="211"/>
      <c r="E1418" s="211"/>
      <c r="F1418" s="211"/>
      <c r="G1418" s="211"/>
    </row>
    <row r="1419" spans="2:7" x14ac:dyDescent="0.45">
      <c r="B1419" s="211"/>
      <c r="C1419" s="211"/>
      <c r="D1419" s="211"/>
      <c r="E1419" s="211"/>
      <c r="F1419" s="211"/>
      <c r="G1419" s="211"/>
    </row>
    <row r="1420" spans="2:7" x14ac:dyDescent="0.45">
      <c r="B1420" s="211"/>
      <c r="C1420" s="211"/>
      <c r="D1420" s="211"/>
      <c r="E1420" s="211"/>
      <c r="F1420" s="211"/>
      <c r="G1420" s="211"/>
    </row>
    <row r="1421" spans="2:7" x14ac:dyDescent="0.45">
      <c r="B1421" s="211"/>
      <c r="C1421" s="211"/>
      <c r="D1421" s="211"/>
      <c r="E1421" s="211"/>
      <c r="F1421" s="211"/>
      <c r="G1421" s="211"/>
    </row>
    <row r="1422" spans="2:7" x14ac:dyDescent="0.45">
      <c r="B1422" s="211"/>
      <c r="C1422" s="211"/>
      <c r="D1422" s="211"/>
      <c r="E1422" s="211"/>
      <c r="F1422" s="211"/>
      <c r="G1422" s="211"/>
    </row>
    <row r="1423" spans="2:7" x14ac:dyDescent="0.45">
      <c r="B1423" s="211"/>
      <c r="C1423" s="211"/>
      <c r="D1423" s="211"/>
      <c r="E1423" s="211"/>
      <c r="F1423" s="211"/>
      <c r="G1423" s="211"/>
    </row>
    <row r="1424" spans="2:7" x14ac:dyDescent="0.45">
      <c r="B1424" s="211"/>
      <c r="C1424" s="211"/>
      <c r="D1424" s="211"/>
      <c r="E1424" s="211"/>
      <c r="F1424" s="211"/>
      <c r="G1424" s="211"/>
    </row>
    <row r="1425" spans="2:7" x14ac:dyDescent="0.45">
      <c r="B1425" s="211"/>
      <c r="C1425" s="211"/>
      <c r="D1425" s="211"/>
      <c r="E1425" s="211"/>
      <c r="F1425" s="211"/>
      <c r="G1425" s="211"/>
    </row>
    <row r="1426" spans="2:7" x14ac:dyDescent="0.45">
      <c r="B1426" s="211"/>
      <c r="C1426" s="211"/>
      <c r="D1426" s="211"/>
      <c r="E1426" s="211"/>
      <c r="F1426" s="211"/>
      <c r="G1426" s="211"/>
    </row>
    <row r="1427" spans="2:7" x14ac:dyDescent="0.45">
      <c r="B1427" s="211"/>
      <c r="C1427" s="211"/>
      <c r="D1427" s="211"/>
      <c r="E1427" s="211"/>
      <c r="F1427" s="211"/>
      <c r="G1427" s="211"/>
    </row>
    <row r="1428" spans="2:7" x14ac:dyDescent="0.45">
      <c r="B1428" s="211"/>
      <c r="C1428" s="211"/>
      <c r="D1428" s="211"/>
      <c r="E1428" s="211"/>
      <c r="F1428" s="211"/>
      <c r="G1428" s="211"/>
    </row>
    <row r="1429" spans="2:7" x14ac:dyDescent="0.45">
      <c r="B1429" s="211"/>
      <c r="C1429" s="211"/>
      <c r="D1429" s="211"/>
      <c r="E1429" s="211"/>
      <c r="F1429" s="211"/>
      <c r="G1429" s="211"/>
    </row>
    <row r="1430" spans="2:7" x14ac:dyDescent="0.45">
      <c r="B1430" s="211"/>
      <c r="C1430" s="211"/>
      <c r="D1430" s="211"/>
      <c r="E1430" s="211"/>
      <c r="F1430" s="211"/>
      <c r="G1430" s="211"/>
    </row>
    <row r="1431" spans="2:7" x14ac:dyDescent="0.45">
      <c r="B1431" s="211"/>
      <c r="C1431" s="211"/>
      <c r="D1431" s="211"/>
      <c r="E1431" s="211"/>
      <c r="F1431" s="211"/>
      <c r="G1431" s="211"/>
    </row>
    <row r="1432" spans="2:7" x14ac:dyDescent="0.45">
      <c r="B1432" s="211"/>
      <c r="C1432" s="211"/>
      <c r="D1432" s="211"/>
      <c r="E1432" s="211"/>
      <c r="F1432" s="211"/>
      <c r="G1432" s="211"/>
    </row>
    <row r="1433" spans="2:7" x14ac:dyDescent="0.45">
      <c r="B1433" s="211"/>
      <c r="C1433" s="211"/>
      <c r="D1433" s="211"/>
      <c r="E1433" s="211"/>
      <c r="F1433" s="211"/>
      <c r="G1433" s="211"/>
    </row>
    <row r="1434" spans="2:7" x14ac:dyDescent="0.45">
      <c r="B1434" s="211"/>
      <c r="C1434" s="211"/>
      <c r="D1434" s="211"/>
      <c r="E1434" s="211"/>
      <c r="F1434" s="211"/>
      <c r="G1434" s="211"/>
    </row>
    <row r="1435" spans="2:7" x14ac:dyDescent="0.45">
      <c r="B1435" s="211"/>
      <c r="C1435" s="211"/>
      <c r="D1435" s="211"/>
      <c r="E1435" s="211"/>
      <c r="F1435" s="211"/>
      <c r="G1435" s="211"/>
    </row>
    <row r="1436" spans="2:7" x14ac:dyDescent="0.45">
      <c r="B1436" s="211"/>
      <c r="C1436" s="211"/>
      <c r="D1436" s="211"/>
      <c r="E1436" s="211"/>
      <c r="F1436" s="211"/>
      <c r="G1436" s="211"/>
    </row>
    <row r="1437" spans="2:7" x14ac:dyDescent="0.45">
      <c r="B1437" s="211"/>
      <c r="C1437" s="211"/>
      <c r="D1437" s="211"/>
      <c r="E1437" s="211"/>
      <c r="F1437" s="211"/>
      <c r="G1437" s="211"/>
    </row>
    <row r="1438" spans="2:7" x14ac:dyDescent="0.45">
      <c r="B1438" s="211"/>
      <c r="C1438" s="211"/>
      <c r="D1438" s="211"/>
      <c r="E1438" s="211"/>
      <c r="F1438" s="211"/>
      <c r="G1438" s="211"/>
    </row>
    <row r="1439" spans="2:7" x14ac:dyDescent="0.45">
      <c r="B1439" s="211"/>
      <c r="C1439" s="211"/>
      <c r="D1439" s="211"/>
      <c r="E1439" s="211"/>
      <c r="F1439" s="211"/>
      <c r="G1439" s="211"/>
    </row>
    <row r="1440" spans="2:7" x14ac:dyDescent="0.45">
      <c r="B1440" s="211"/>
      <c r="C1440" s="211"/>
      <c r="D1440" s="211"/>
      <c r="E1440" s="211"/>
      <c r="F1440" s="211"/>
      <c r="G1440" s="211"/>
    </row>
    <row r="1441" spans="2:7" x14ac:dyDescent="0.45">
      <c r="B1441" s="211"/>
      <c r="C1441" s="211"/>
      <c r="D1441" s="211"/>
      <c r="E1441" s="211"/>
      <c r="F1441" s="211"/>
      <c r="G1441" s="211"/>
    </row>
    <row r="1442" spans="2:7" x14ac:dyDescent="0.45">
      <c r="B1442" s="211"/>
      <c r="C1442" s="211"/>
      <c r="D1442" s="211"/>
      <c r="E1442" s="211"/>
      <c r="F1442" s="211"/>
      <c r="G1442" s="211"/>
    </row>
    <row r="1443" spans="2:7" x14ac:dyDescent="0.45">
      <c r="B1443" s="211"/>
      <c r="C1443" s="211"/>
      <c r="D1443" s="211"/>
      <c r="E1443" s="211"/>
      <c r="F1443" s="211"/>
      <c r="G1443" s="211"/>
    </row>
    <row r="1444" spans="2:7" x14ac:dyDescent="0.45">
      <c r="B1444" s="211"/>
      <c r="C1444" s="211"/>
      <c r="D1444" s="211"/>
      <c r="E1444" s="211"/>
      <c r="F1444" s="211"/>
      <c r="G1444" s="211"/>
    </row>
    <row r="1445" spans="2:7" x14ac:dyDescent="0.45">
      <c r="B1445" s="211"/>
      <c r="C1445" s="211"/>
      <c r="D1445" s="211"/>
      <c r="E1445" s="211"/>
      <c r="F1445" s="211"/>
      <c r="G1445" s="211"/>
    </row>
    <row r="1446" spans="2:7" x14ac:dyDescent="0.45">
      <c r="B1446" s="211"/>
      <c r="C1446" s="211"/>
      <c r="D1446" s="211"/>
      <c r="E1446" s="211"/>
      <c r="F1446" s="211"/>
      <c r="G1446" s="211"/>
    </row>
    <row r="1447" spans="2:7" x14ac:dyDescent="0.45">
      <c r="B1447" s="211"/>
      <c r="C1447" s="211"/>
      <c r="D1447" s="211"/>
      <c r="E1447" s="211"/>
      <c r="F1447" s="211"/>
      <c r="G1447" s="211"/>
    </row>
    <row r="1448" spans="2:7" x14ac:dyDescent="0.45">
      <c r="B1448" s="211"/>
      <c r="C1448" s="211"/>
      <c r="D1448" s="211"/>
      <c r="E1448" s="211"/>
      <c r="F1448" s="211"/>
      <c r="G1448" s="211"/>
    </row>
    <row r="1449" spans="2:7" x14ac:dyDescent="0.45">
      <c r="B1449" s="211"/>
      <c r="C1449" s="211"/>
      <c r="D1449" s="211"/>
      <c r="E1449" s="211"/>
      <c r="F1449" s="211"/>
      <c r="G1449" s="211"/>
    </row>
    <row r="1450" spans="2:7" x14ac:dyDescent="0.45">
      <c r="B1450" s="211"/>
      <c r="C1450" s="211"/>
      <c r="D1450" s="211"/>
      <c r="E1450" s="211"/>
      <c r="F1450" s="211"/>
      <c r="G1450" s="211"/>
    </row>
    <row r="1451" spans="2:7" x14ac:dyDescent="0.45">
      <c r="B1451" s="211"/>
      <c r="C1451" s="211"/>
      <c r="D1451" s="211"/>
      <c r="E1451" s="211"/>
      <c r="F1451" s="211"/>
      <c r="G1451" s="211"/>
    </row>
    <row r="1452" spans="2:7" x14ac:dyDescent="0.45">
      <c r="B1452" s="211"/>
      <c r="C1452" s="211"/>
      <c r="D1452" s="211"/>
      <c r="E1452" s="211"/>
      <c r="F1452" s="211"/>
      <c r="G1452" s="211"/>
    </row>
    <row r="1453" spans="2:7" x14ac:dyDescent="0.45">
      <c r="B1453" s="211"/>
      <c r="C1453" s="211"/>
      <c r="D1453" s="211"/>
      <c r="E1453" s="211"/>
      <c r="F1453" s="211"/>
      <c r="G1453" s="211"/>
    </row>
    <row r="1454" spans="2:7" x14ac:dyDescent="0.45">
      <c r="B1454" s="211"/>
      <c r="C1454" s="211"/>
      <c r="D1454" s="211"/>
      <c r="E1454" s="211"/>
      <c r="F1454" s="211"/>
      <c r="G1454" s="211"/>
    </row>
    <row r="1455" spans="2:7" x14ac:dyDescent="0.45">
      <c r="B1455" s="211"/>
      <c r="C1455" s="211"/>
      <c r="D1455" s="211"/>
      <c r="E1455" s="211"/>
      <c r="F1455" s="211"/>
      <c r="G1455" s="211"/>
    </row>
    <row r="1456" spans="2:7" x14ac:dyDescent="0.45">
      <c r="B1456" s="211"/>
      <c r="C1456" s="211"/>
      <c r="D1456" s="211"/>
      <c r="E1456" s="211"/>
      <c r="F1456" s="211"/>
      <c r="G1456" s="211"/>
    </row>
    <row r="1457" spans="2:7" x14ac:dyDescent="0.45">
      <c r="B1457" s="211"/>
      <c r="C1457" s="211"/>
      <c r="D1457" s="211"/>
      <c r="E1457" s="211"/>
      <c r="F1457" s="211"/>
      <c r="G1457" s="211"/>
    </row>
    <row r="1458" spans="2:7" x14ac:dyDescent="0.45">
      <c r="B1458" s="211"/>
      <c r="C1458" s="211"/>
      <c r="D1458" s="211"/>
      <c r="E1458" s="211"/>
      <c r="F1458" s="211"/>
      <c r="G1458" s="211"/>
    </row>
    <row r="1459" spans="2:7" x14ac:dyDescent="0.45">
      <c r="B1459" s="211"/>
      <c r="C1459" s="211"/>
      <c r="D1459" s="211"/>
      <c r="E1459" s="211"/>
      <c r="F1459" s="211"/>
      <c r="G1459" s="211"/>
    </row>
    <row r="1460" spans="2:7" x14ac:dyDescent="0.45">
      <c r="B1460" s="211"/>
      <c r="C1460" s="211"/>
      <c r="D1460" s="211"/>
      <c r="E1460" s="211"/>
      <c r="F1460" s="211"/>
      <c r="G1460" s="211"/>
    </row>
    <row r="1461" spans="2:7" x14ac:dyDescent="0.45">
      <c r="B1461" s="211"/>
      <c r="C1461" s="211"/>
      <c r="D1461" s="211"/>
      <c r="E1461" s="211"/>
      <c r="F1461" s="211"/>
      <c r="G1461" s="211"/>
    </row>
    <row r="1462" spans="2:7" x14ac:dyDescent="0.45">
      <c r="B1462" s="211"/>
      <c r="C1462" s="211"/>
      <c r="D1462" s="211"/>
      <c r="E1462" s="211"/>
      <c r="F1462" s="211"/>
      <c r="G1462" s="211"/>
    </row>
    <row r="1463" spans="2:7" x14ac:dyDescent="0.45">
      <c r="B1463" s="211"/>
      <c r="C1463" s="211"/>
      <c r="D1463" s="211"/>
      <c r="E1463" s="211"/>
      <c r="F1463" s="211"/>
      <c r="G1463" s="211"/>
    </row>
    <row r="1464" spans="2:7" x14ac:dyDescent="0.45">
      <c r="B1464" s="211"/>
      <c r="C1464" s="211"/>
      <c r="D1464" s="211"/>
      <c r="E1464" s="211"/>
      <c r="F1464" s="211"/>
      <c r="G1464" s="211"/>
    </row>
    <row r="1465" spans="2:7" x14ac:dyDescent="0.45">
      <c r="B1465" s="211"/>
      <c r="C1465" s="211"/>
      <c r="D1465" s="211"/>
      <c r="E1465" s="211"/>
      <c r="F1465" s="211"/>
      <c r="G1465" s="211"/>
    </row>
    <row r="1466" spans="2:7" x14ac:dyDescent="0.45">
      <c r="B1466" s="211"/>
      <c r="C1466" s="211"/>
      <c r="D1466" s="211"/>
      <c r="E1466" s="211"/>
      <c r="F1466" s="211"/>
      <c r="G1466" s="211"/>
    </row>
    <row r="1467" spans="2:7" x14ac:dyDescent="0.45">
      <c r="B1467" s="211"/>
      <c r="C1467" s="211"/>
      <c r="D1467" s="211"/>
      <c r="E1467" s="211"/>
      <c r="F1467" s="211"/>
      <c r="G1467" s="211"/>
    </row>
    <row r="1468" spans="2:7" x14ac:dyDescent="0.45">
      <c r="B1468" s="211"/>
      <c r="C1468" s="211"/>
      <c r="D1468" s="211"/>
      <c r="E1468" s="211"/>
      <c r="F1468" s="211"/>
      <c r="G1468" s="211"/>
    </row>
    <row r="1469" spans="2:7" x14ac:dyDescent="0.45">
      <c r="B1469" s="211"/>
      <c r="C1469" s="211"/>
      <c r="D1469" s="211"/>
      <c r="E1469" s="211"/>
      <c r="F1469" s="211"/>
      <c r="G1469" s="211"/>
    </row>
    <row r="1470" spans="2:7" x14ac:dyDescent="0.45">
      <c r="B1470" s="211"/>
      <c r="C1470" s="211"/>
      <c r="D1470" s="211"/>
      <c r="E1470" s="211"/>
      <c r="F1470" s="211"/>
      <c r="G1470" s="211"/>
    </row>
    <row r="1471" spans="2:7" x14ac:dyDescent="0.45">
      <c r="B1471" s="211"/>
      <c r="C1471" s="211"/>
      <c r="D1471" s="211"/>
      <c r="E1471" s="211"/>
      <c r="F1471" s="211"/>
      <c r="G1471" s="211"/>
    </row>
    <row r="1472" spans="2:7" x14ac:dyDescent="0.45">
      <c r="B1472" s="211"/>
      <c r="C1472" s="211"/>
      <c r="D1472" s="211"/>
      <c r="E1472" s="211"/>
      <c r="F1472" s="211"/>
      <c r="G1472" s="211"/>
    </row>
    <row r="1473" spans="2:7" x14ac:dyDescent="0.45">
      <c r="B1473" s="211"/>
      <c r="C1473" s="211"/>
      <c r="D1473" s="211"/>
      <c r="E1473" s="211"/>
      <c r="F1473" s="211"/>
      <c r="G1473" s="211"/>
    </row>
    <row r="1474" spans="2:7" x14ac:dyDescent="0.45">
      <c r="B1474" s="211"/>
      <c r="C1474" s="211"/>
      <c r="D1474" s="211"/>
      <c r="E1474" s="211"/>
      <c r="F1474" s="211"/>
      <c r="G1474" s="211"/>
    </row>
    <row r="1475" spans="2:7" x14ac:dyDescent="0.45">
      <c r="B1475" s="211"/>
      <c r="C1475" s="211"/>
      <c r="D1475" s="211"/>
      <c r="E1475" s="211"/>
      <c r="F1475" s="211"/>
      <c r="G1475" s="211"/>
    </row>
    <row r="1476" spans="2:7" x14ac:dyDescent="0.45">
      <c r="B1476" s="211"/>
      <c r="C1476" s="211"/>
      <c r="D1476" s="211"/>
      <c r="E1476" s="211"/>
      <c r="F1476" s="211"/>
      <c r="G1476" s="211"/>
    </row>
    <row r="1477" spans="2:7" x14ac:dyDescent="0.45">
      <c r="B1477" s="211"/>
      <c r="C1477" s="211"/>
      <c r="D1477" s="211"/>
      <c r="E1477" s="211"/>
      <c r="F1477" s="211"/>
      <c r="G1477" s="211"/>
    </row>
    <row r="1478" spans="2:7" x14ac:dyDescent="0.45">
      <c r="B1478" s="211"/>
      <c r="C1478" s="211"/>
      <c r="D1478" s="211"/>
      <c r="E1478" s="211"/>
      <c r="F1478" s="211"/>
      <c r="G1478" s="211"/>
    </row>
    <row r="1479" spans="2:7" x14ac:dyDescent="0.45">
      <c r="B1479" s="211"/>
      <c r="C1479" s="211"/>
      <c r="D1479" s="211"/>
      <c r="E1479" s="211"/>
      <c r="F1479" s="211"/>
      <c r="G1479" s="211"/>
    </row>
    <row r="1480" spans="2:7" x14ac:dyDescent="0.45">
      <c r="B1480" s="211"/>
      <c r="C1480" s="211"/>
      <c r="D1480" s="211"/>
      <c r="E1480" s="211"/>
      <c r="F1480" s="211"/>
      <c r="G1480" s="211"/>
    </row>
    <row r="1481" spans="2:7" x14ac:dyDescent="0.45">
      <c r="B1481" s="211"/>
      <c r="C1481" s="211"/>
      <c r="D1481" s="211"/>
      <c r="E1481" s="211"/>
      <c r="F1481" s="211"/>
      <c r="G1481" s="211"/>
    </row>
    <row r="1482" spans="2:7" x14ac:dyDescent="0.45">
      <c r="B1482" s="211"/>
      <c r="C1482" s="211"/>
      <c r="D1482" s="211"/>
      <c r="E1482" s="211"/>
      <c r="F1482" s="211"/>
      <c r="G1482" s="211"/>
    </row>
    <row r="1483" spans="2:7" x14ac:dyDescent="0.45">
      <c r="B1483" s="211"/>
      <c r="C1483" s="211"/>
      <c r="D1483" s="211"/>
      <c r="E1483" s="211"/>
      <c r="F1483" s="211"/>
      <c r="G1483" s="211"/>
    </row>
    <row r="1484" spans="2:7" x14ac:dyDescent="0.45">
      <c r="B1484" s="211"/>
      <c r="C1484" s="211"/>
      <c r="D1484" s="211"/>
      <c r="E1484" s="211"/>
      <c r="F1484" s="211"/>
      <c r="G1484" s="211"/>
    </row>
    <row r="1485" spans="2:7" x14ac:dyDescent="0.45">
      <c r="B1485" s="211"/>
      <c r="C1485" s="211"/>
      <c r="D1485" s="211"/>
      <c r="E1485" s="211"/>
      <c r="F1485" s="211"/>
      <c r="G1485" s="211"/>
    </row>
    <row r="1486" spans="2:7" x14ac:dyDescent="0.45">
      <c r="B1486" s="211"/>
      <c r="C1486" s="211"/>
      <c r="D1486" s="211"/>
      <c r="E1486" s="211"/>
      <c r="F1486" s="211"/>
      <c r="G1486" s="211"/>
    </row>
    <row r="1487" spans="2:7" x14ac:dyDescent="0.45">
      <c r="B1487" s="211"/>
      <c r="C1487" s="211"/>
      <c r="D1487" s="211"/>
      <c r="E1487" s="211"/>
      <c r="F1487" s="211"/>
      <c r="G1487" s="211"/>
    </row>
    <row r="1488" spans="2:7" x14ac:dyDescent="0.45">
      <c r="B1488" s="211"/>
      <c r="C1488" s="211"/>
      <c r="D1488" s="211"/>
      <c r="E1488" s="211"/>
      <c r="F1488" s="211"/>
      <c r="G1488" s="211"/>
    </row>
    <row r="1489" spans="2:7" x14ac:dyDescent="0.45">
      <c r="B1489" s="211"/>
      <c r="C1489" s="211"/>
      <c r="D1489" s="211"/>
      <c r="E1489" s="211"/>
      <c r="F1489" s="211"/>
      <c r="G1489" s="211"/>
    </row>
    <row r="1490" spans="2:7" x14ac:dyDescent="0.45">
      <c r="B1490" s="211"/>
      <c r="C1490" s="211"/>
      <c r="D1490" s="211"/>
      <c r="E1490" s="211"/>
      <c r="F1490" s="211"/>
      <c r="G1490" s="211"/>
    </row>
    <row r="1491" spans="2:7" x14ac:dyDescent="0.45">
      <c r="B1491" s="211"/>
      <c r="C1491" s="211"/>
      <c r="D1491" s="211"/>
      <c r="E1491" s="211"/>
      <c r="F1491" s="211"/>
      <c r="G1491" s="211"/>
    </row>
    <row r="1492" spans="2:7" x14ac:dyDescent="0.45">
      <c r="B1492" s="211"/>
      <c r="C1492" s="211"/>
      <c r="D1492" s="211"/>
      <c r="E1492" s="211"/>
      <c r="F1492" s="211"/>
      <c r="G1492" s="211"/>
    </row>
    <row r="1493" spans="2:7" x14ac:dyDescent="0.45">
      <c r="B1493" s="211"/>
      <c r="C1493" s="211"/>
      <c r="D1493" s="211"/>
      <c r="E1493" s="211"/>
      <c r="F1493" s="211"/>
      <c r="G1493" s="211"/>
    </row>
    <row r="1494" spans="2:7" x14ac:dyDescent="0.45">
      <c r="B1494" s="211"/>
      <c r="C1494" s="211"/>
      <c r="D1494" s="211"/>
      <c r="E1494" s="211"/>
      <c r="F1494" s="211"/>
      <c r="G1494" s="211"/>
    </row>
    <row r="1495" spans="2:7" x14ac:dyDescent="0.45">
      <c r="B1495" s="211"/>
      <c r="C1495" s="211"/>
      <c r="D1495" s="211"/>
      <c r="E1495" s="211"/>
      <c r="F1495" s="211"/>
      <c r="G1495" s="211"/>
    </row>
    <row r="1496" spans="2:7" x14ac:dyDescent="0.45">
      <c r="B1496" s="211"/>
      <c r="C1496" s="211"/>
      <c r="D1496" s="211"/>
      <c r="E1496" s="211"/>
      <c r="F1496" s="211"/>
      <c r="G1496" s="211"/>
    </row>
    <row r="1497" spans="2:7" x14ac:dyDescent="0.45">
      <c r="B1497" s="211"/>
      <c r="C1497" s="211"/>
      <c r="D1497" s="211"/>
      <c r="E1497" s="211"/>
      <c r="F1497" s="211"/>
      <c r="G1497" s="211"/>
    </row>
    <row r="1498" spans="2:7" x14ac:dyDescent="0.45">
      <c r="B1498" s="211"/>
      <c r="C1498" s="211"/>
      <c r="D1498" s="211"/>
      <c r="E1498" s="211"/>
      <c r="F1498" s="211"/>
      <c r="G1498" s="211"/>
    </row>
    <row r="1499" spans="2:7" x14ac:dyDescent="0.45">
      <c r="B1499" s="211"/>
      <c r="C1499" s="211"/>
      <c r="D1499" s="211"/>
      <c r="E1499" s="211"/>
      <c r="F1499" s="211"/>
      <c r="G1499" s="211"/>
    </row>
    <row r="1500" spans="2:7" x14ac:dyDescent="0.45">
      <c r="B1500" s="211"/>
      <c r="C1500" s="211"/>
      <c r="D1500" s="211"/>
      <c r="E1500" s="211"/>
      <c r="F1500" s="211"/>
      <c r="G1500" s="211"/>
    </row>
    <row r="1501" spans="2:7" x14ac:dyDescent="0.45">
      <c r="B1501" s="211"/>
      <c r="C1501" s="211"/>
      <c r="D1501" s="211"/>
      <c r="E1501" s="211"/>
      <c r="F1501" s="211"/>
      <c r="G1501" s="211"/>
    </row>
    <row r="1502" spans="2:7" x14ac:dyDescent="0.45">
      <c r="B1502" s="211"/>
      <c r="C1502" s="211"/>
      <c r="D1502" s="211"/>
      <c r="E1502" s="211"/>
      <c r="F1502" s="211"/>
      <c r="G1502" s="211"/>
    </row>
    <row r="1503" spans="2:7" x14ac:dyDescent="0.45">
      <c r="B1503" s="211"/>
      <c r="C1503" s="211"/>
      <c r="D1503" s="211"/>
      <c r="E1503" s="211"/>
      <c r="F1503" s="211"/>
      <c r="G1503" s="211"/>
    </row>
    <row r="1504" spans="2:7" x14ac:dyDescent="0.45">
      <c r="B1504" s="211"/>
      <c r="C1504" s="211"/>
      <c r="D1504" s="211"/>
      <c r="E1504" s="211"/>
      <c r="F1504" s="211"/>
      <c r="G1504" s="211"/>
    </row>
    <row r="1505" spans="2:7" x14ac:dyDescent="0.45">
      <c r="B1505" s="211"/>
      <c r="C1505" s="211"/>
      <c r="D1505" s="211"/>
      <c r="E1505" s="211"/>
      <c r="F1505" s="211"/>
      <c r="G1505" s="211"/>
    </row>
    <row r="1506" spans="2:7" x14ac:dyDescent="0.45">
      <c r="B1506" s="211"/>
      <c r="C1506" s="211"/>
      <c r="D1506" s="211"/>
      <c r="E1506" s="211"/>
      <c r="F1506" s="211"/>
      <c r="G1506" s="211"/>
    </row>
    <row r="1507" spans="2:7" x14ac:dyDescent="0.45">
      <c r="B1507" s="211"/>
      <c r="C1507" s="211"/>
      <c r="D1507" s="211"/>
      <c r="E1507" s="211"/>
      <c r="F1507" s="211"/>
      <c r="G1507" s="211"/>
    </row>
    <row r="1508" spans="2:7" x14ac:dyDescent="0.45">
      <c r="B1508" s="211"/>
      <c r="C1508" s="211"/>
      <c r="D1508" s="211"/>
      <c r="E1508" s="211"/>
      <c r="F1508" s="211"/>
      <c r="G1508" s="211"/>
    </row>
    <row r="1509" spans="2:7" x14ac:dyDescent="0.45">
      <c r="B1509" s="211"/>
      <c r="C1509" s="211"/>
      <c r="D1509" s="211"/>
      <c r="E1509" s="211"/>
      <c r="F1509" s="211"/>
      <c r="G1509" s="211"/>
    </row>
    <row r="1510" spans="2:7" x14ac:dyDescent="0.45">
      <c r="B1510" s="211"/>
      <c r="C1510" s="211"/>
      <c r="D1510" s="211"/>
      <c r="E1510" s="211"/>
      <c r="F1510" s="211"/>
      <c r="G1510" s="211"/>
    </row>
    <row r="1511" spans="2:7" x14ac:dyDescent="0.45">
      <c r="B1511" s="211"/>
      <c r="C1511" s="211"/>
      <c r="D1511" s="211"/>
      <c r="E1511" s="211"/>
      <c r="F1511" s="211"/>
      <c r="G1511" s="211"/>
    </row>
    <row r="1512" spans="2:7" x14ac:dyDescent="0.45">
      <c r="B1512" s="211"/>
      <c r="C1512" s="211"/>
      <c r="D1512" s="211"/>
      <c r="E1512" s="211"/>
      <c r="F1512" s="211"/>
      <c r="G1512" s="211"/>
    </row>
    <row r="1513" spans="2:7" x14ac:dyDescent="0.45">
      <c r="B1513" s="211"/>
      <c r="C1513" s="211"/>
      <c r="D1513" s="211"/>
      <c r="E1513" s="211"/>
      <c r="F1513" s="211"/>
      <c r="G1513" s="211"/>
    </row>
    <row r="1514" spans="2:7" x14ac:dyDescent="0.45">
      <c r="B1514" s="211"/>
      <c r="C1514" s="211"/>
      <c r="D1514" s="211"/>
      <c r="E1514" s="211"/>
      <c r="F1514" s="211"/>
      <c r="G1514" s="211"/>
    </row>
    <row r="1515" spans="2:7" x14ac:dyDescent="0.45">
      <c r="B1515" s="211"/>
      <c r="C1515" s="211"/>
      <c r="D1515" s="211"/>
      <c r="E1515" s="211"/>
      <c r="F1515" s="211"/>
      <c r="G1515" s="211"/>
    </row>
    <row r="1516" spans="2:7" x14ac:dyDescent="0.45">
      <c r="B1516" s="211"/>
      <c r="C1516" s="211"/>
      <c r="D1516" s="211"/>
      <c r="E1516" s="211"/>
      <c r="F1516" s="211"/>
      <c r="G1516" s="211"/>
    </row>
    <row r="1517" spans="2:7" x14ac:dyDescent="0.45">
      <c r="B1517" s="211"/>
      <c r="C1517" s="211"/>
      <c r="D1517" s="211"/>
      <c r="E1517" s="211"/>
      <c r="F1517" s="211"/>
      <c r="G1517" s="211"/>
    </row>
    <row r="1518" spans="2:7" x14ac:dyDescent="0.45">
      <c r="B1518" s="211"/>
      <c r="C1518" s="211"/>
      <c r="D1518" s="211"/>
      <c r="E1518" s="211"/>
      <c r="F1518" s="211"/>
      <c r="G1518" s="211"/>
    </row>
    <row r="1519" spans="2:7" x14ac:dyDescent="0.45">
      <c r="B1519" s="211"/>
      <c r="C1519" s="211"/>
      <c r="D1519" s="211"/>
      <c r="E1519" s="211"/>
      <c r="F1519" s="211"/>
      <c r="G1519" s="211"/>
    </row>
    <row r="1520" spans="2:7" x14ac:dyDescent="0.45">
      <c r="B1520" s="211"/>
      <c r="C1520" s="211"/>
      <c r="D1520" s="211"/>
      <c r="E1520" s="211"/>
      <c r="F1520" s="211"/>
      <c r="G1520" s="211"/>
    </row>
    <row r="1521" spans="2:7" x14ac:dyDescent="0.45">
      <c r="B1521" s="211"/>
      <c r="C1521" s="211"/>
      <c r="D1521" s="211"/>
      <c r="E1521" s="211"/>
      <c r="F1521" s="211"/>
      <c r="G1521" s="211"/>
    </row>
    <row r="1522" spans="2:7" x14ac:dyDescent="0.45">
      <c r="B1522" s="211"/>
      <c r="C1522" s="211"/>
      <c r="D1522" s="211"/>
      <c r="E1522" s="211"/>
      <c r="F1522" s="211"/>
      <c r="G1522" s="211"/>
    </row>
    <row r="1523" spans="2:7" x14ac:dyDescent="0.45">
      <c r="B1523" s="211"/>
      <c r="C1523" s="211"/>
      <c r="D1523" s="211"/>
      <c r="E1523" s="211"/>
      <c r="F1523" s="211"/>
      <c r="G1523" s="211"/>
    </row>
    <row r="1524" spans="2:7" x14ac:dyDescent="0.45">
      <c r="B1524" s="211"/>
      <c r="C1524" s="211"/>
      <c r="D1524" s="211"/>
      <c r="E1524" s="211"/>
      <c r="F1524" s="211"/>
      <c r="G1524" s="211"/>
    </row>
    <row r="1525" spans="2:7" x14ac:dyDescent="0.45">
      <c r="B1525" s="211"/>
      <c r="C1525" s="211"/>
      <c r="D1525" s="211"/>
      <c r="E1525" s="211"/>
      <c r="F1525" s="211"/>
      <c r="G1525" s="211"/>
    </row>
    <row r="1526" spans="2:7" x14ac:dyDescent="0.45">
      <c r="B1526" s="211"/>
      <c r="C1526" s="211"/>
      <c r="D1526" s="211"/>
      <c r="E1526" s="211"/>
      <c r="F1526" s="211"/>
      <c r="G1526" s="211"/>
    </row>
    <row r="1527" spans="2:7" x14ac:dyDescent="0.45">
      <c r="B1527" s="211"/>
      <c r="C1527" s="211"/>
      <c r="D1527" s="211"/>
      <c r="E1527" s="211"/>
      <c r="F1527" s="211"/>
      <c r="G1527" s="211"/>
    </row>
    <row r="1528" spans="2:7" x14ac:dyDescent="0.45">
      <c r="B1528" s="211"/>
      <c r="C1528" s="211"/>
      <c r="D1528" s="211"/>
      <c r="E1528" s="211"/>
      <c r="F1528" s="211"/>
      <c r="G1528" s="211"/>
    </row>
    <row r="1529" spans="2:7" x14ac:dyDescent="0.45">
      <c r="B1529" s="211"/>
      <c r="C1529" s="211"/>
      <c r="D1529" s="211"/>
      <c r="E1529" s="211"/>
      <c r="F1529" s="211"/>
      <c r="G1529" s="211"/>
    </row>
    <row r="1530" spans="2:7" x14ac:dyDescent="0.45">
      <c r="B1530" s="211"/>
      <c r="C1530" s="211"/>
      <c r="D1530" s="211"/>
      <c r="E1530" s="211"/>
      <c r="F1530" s="211"/>
      <c r="G1530" s="211"/>
    </row>
    <row r="1531" spans="2:7" x14ac:dyDescent="0.45">
      <c r="B1531" s="211"/>
      <c r="C1531" s="211"/>
      <c r="D1531" s="211"/>
      <c r="E1531" s="211"/>
      <c r="F1531" s="211"/>
      <c r="G1531" s="211"/>
    </row>
    <row r="1532" spans="2:7" x14ac:dyDescent="0.45">
      <c r="B1532" s="211"/>
      <c r="C1532" s="211"/>
      <c r="D1532" s="211"/>
      <c r="E1532" s="211"/>
      <c r="F1532" s="211"/>
      <c r="G1532" s="211"/>
    </row>
    <row r="1533" spans="2:7" x14ac:dyDescent="0.45">
      <c r="B1533" s="211"/>
      <c r="C1533" s="211"/>
      <c r="D1533" s="211"/>
      <c r="E1533" s="211"/>
      <c r="F1533" s="211"/>
      <c r="G1533" s="211"/>
    </row>
    <row r="1534" spans="2:7" x14ac:dyDescent="0.45">
      <c r="B1534" s="211"/>
      <c r="C1534" s="211"/>
      <c r="D1534" s="211"/>
      <c r="E1534" s="211"/>
      <c r="F1534" s="211"/>
      <c r="G1534" s="211"/>
    </row>
    <row r="1535" spans="2:7" x14ac:dyDescent="0.45">
      <c r="B1535" s="211"/>
      <c r="C1535" s="211"/>
      <c r="D1535" s="211"/>
      <c r="E1535" s="211"/>
      <c r="F1535" s="211"/>
      <c r="G1535" s="211"/>
    </row>
    <row r="1536" spans="2:7" x14ac:dyDescent="0.45">
      <c r="B1536" s="211"/>
      <c r="C1536" s="211"/>
      <c r="D1536" s="211"/>
      <c r="E1536" s="211"/>
      <c r="F1536" s="211"/>
      <c r="G1536" s="211"/>
    </row>
    <row r="1537" spans="2:7" x14ac:dyDescent="0.45">
      <c r="B1537" s="211"/>
      <c r="C1537" s="211"/>
      <c r="D1537" s="211"/>
      <c r="E1537" s="211"/>
      <c r="F1537" s="211"/>
      <c r="G1537" s="211"/>
    </row>
    <row r="1538" spans="2:7" x14ac:dyDescent="0.45">
      <c r="B1538" s="211"/>
      <c r="C1538" s="211"/>
      <c r="D1538" s="211"/>
      <c r="E1538" s="211"/>
      <c r="F1538" s="211"/>
      <c r="G1538" s="211"/>
    </row>
    <row r="1539" spans="2:7" x14ac:dyDescent="0.45">
      <c r="B1539" s="211"/>
      <c r="C1539" s="211"/>
      <c r="D1539" s="211"/>
      <c r="E1539" s="211"/>
      <c r="F1539" s="211"/>
      <c r="G1539" s="211"/>
    </row>
    <row r="1540" spans="2:7" x14ac:dyDescent="0.45">
      <c r="B1540" s="211"/>
      <c r="C1540" s="211"/>
      <c r="D1540" s="211"/>
      <c r="E1540" s="211"/>
      <c r="F1540" s="211"/>
      <c r="G1540" s="211"/>
    </row>
    <row r="1541" spans="2:7" x14ac:dyDescent="0.45">
      <c r="B1541" s="211"/>
      <c r="C1541" s="211"/>
      <c r="D1541" s="211"/>
      <c r="E1541" s="211"/>
      <c r="F1541" s="211"/>
      <c r="G1541" s="211"/>
    </row>
    <row r="1542" spans="2:7" x14ac:dyDescent="0.45">
      <c r="B1542" s="211"/>
      <c r="C1542" s="211"/>
      <c r="D1542" s="211"/>
      <c r="E1542" s="211"/>
      <c r="F1542" s="211"/>
      <c r="G1542" s="211"/>
    </row>
    <row r="1543" spans="2:7" x14ac:dyDescent="0.45">
      <c r="B1543" s="211"/>
      <c r="C1543" s="211"/>
      <c r="D1543" s="211"/>
      <c r="E1543" s="211"/>
      <c r="F1543" s="211"/>
      <c r="G1543" s="211"/>
    </row>
    <row r="1544" spans="2:7" x14ac:dyDescent="0.45">
      <c r="B1544" s="211"/>
      <c r="C1544" s="211"/>
      <c r="D1544" s="211"/>
      <c r="E1544" s="211"/>
      <c r="F1544" s="211"/>
      <c r="G1544" s="211"/>
    </row>
    <row r="1545" spans="2:7" x14ac:dyDescent="0.45">
      <c r="B1545" s="211"/>
      <c r="C1545" s="211"/>
      <c r="D1545" s="211"/>
      <c r="E1545" s="211"/>
      <c r="F1545" s="211"/>
      <c r="G1545" s="211"/>
    </row>
    <row r="1546" spans="2:7" x14ac:dyDescent="0.45">
      <c r="B1546" s="211"/>
      <c r="C1546" s="211"/>
      <c r="D1546" s="211"/>
      <c r="E1546" s="211"/>
      <c r="F1546" s="211"/>
      <c r="G1546" s="211"/>
    </row>
    <row r="1547" spans="2:7" x14ac:dyDescent="0.45">
      <c r="B1547" s="211"/>
      <c r="C1547" s="211"/>
      <c r="D1547" s="211"/>
      <c r="E1547" s="211"/>
      <c r="F1547" s="211"/>
      <c r="G1547" s="211"/>
    </row>
    <row r="1548" spans="2:7" x14ac:dyDescent="0.45">
      <c r="B1548" s="211"/>
      <c r="C1548" s="211"/>
      <c r="D1548" s="211"/>
      <c r="E1548" s="211"/>
      <c r="F1548" s="211"/>
      <c r="G1548" s="211"/>
    </row>
    <row r="1549" spans="2:7" x14ac:dyDescent="0.45">
      <c r="B1549" s="211"/>
      <c r="C1549" s="211"/>
      <c r="D1549" s="211"/>
      <c r="E1549" s="211"/>
      <c r="F1549" s="211"/>
      <c r="G1549" s="211"/>
    </row>
    <row r="1550" spans="2:7" x14ac:dyDescent="0.45">
      <c r="B1550" s="211"/>
      <c r="C1550" s="211"/>
      <c r="D1550" s="211"/>
      <c r="E1550" s="211"/>
      <c r="F1550" s="211"/>
      <c r="G1550" s="211"/>
    </row>
    <row r="1551" spans="2:7" x14ac:dyDescent="0.45">
      <c r="B1551" s="211"/>
      <c r="C1551" s="211"/>
      <c r="D1551" s="211"/>
      <c r="E1551" s="211"/>
      <c r="F1551" s="211"/>
      <c r="G1551" s="211"/>
    </row>
    <row r="1552" spans="2:7" x14ac:dyDescent="0.45">
      <c r="B1552" s="211"/>
      <c r="C1552" s="211"/>
      <c r="D1552" s="211"/>
      <c r="E1552" s="211"/>
      <c r="F1552" s="211"/>
      <c r="G1552" s="211"/>
    </row>
    <row r="1553" spans="2:7" x14ac:dyDescent="0.45">
      <c r="B1553" s="211"/>
      <c r="C1553" s="211"/>
      <c r="D1553" s="211"/>
      <c r="E1553" s="211"/>
      <c r="F1553" s="211"/>
      <c r="G1553" s="211"/>
    </row>
    <row r="1554" spans="2:7" x14ac:dyDescent="0.45">
      <c r="B1554" s="211"/>
      <c r="C1554" s="211"/>
      <c r="D1554" s="211"/>
      <c r="E1554" s="211"/>
      <c r="F1554" s="211"/>
      <c r="G1554" s="211"/>
    </row>
    <row r="1555" spans="2:7" x14ac:dyDescent="0.45">
      <c r="B1555" s="211"/>
      <c r="C1555" s="211"/>
      <c r="D1555" s="211"/>
      <c r="E1555" s="211"/>
      <c r="F1555" s="211"/>
      <c r="G1555" s="211"/>
    </row>
    <row r="1556" spans="2:7" x14ac:dyDescent="0.45">
      <c r="B1556" s="211"/>
      <c r="C1556" s="211"/>
      <c r="D1556" s="211"/>
      <c r="E1556" s="211"/>
      <c r="F1556" s="211"/>
      <c r="G1556" s="211"/>
    </row>
    <row r="1557" spans="2:7" x14ac:dyDescent="0.45">
      <c r="B1557" s="211"/>
      <c r="C1557" s="211"/>
      <c r="D1557" s="211"/>
      <c r="E1557" s="211"/>
      <c r="F1557" s="211"/>
      <c r="G1557" s="211"/>
    </row>
    <row r="1558" spans="2:7" x14ac:dyDescent="0.45">
      <c r="B1558" s="211"/>
      <c r="C1558" s="211"/>
      <c r="D1558" s="211"/>
      <c r="E1558" s="211"/>
      <c r="F1558" s="211"/>
      <c r="G1558" s="211"/>
    </row>
    <row r="1559" spans="2:7" x14ac:dyDescent="0.45">
      <c r="B1559" s="211"/>
      <c r="C1559" s="211"/>
      <c r="D1559" s="211"/>
      <c r="E1559" s="211"/>
      <c r="F1559" s="211"/>
      <c r="G1559" s="211"/>
    </row>
    <row r="1560" spans="2:7" x14ac:dyDescent="0.45">
      <c r="B1560" s="211"/>
      <c r="C1560" s="211"/>
      <c r="D1560" s="211"/>
      <c r="E1560" s="211"/>
      <c r="F1560" s="211"/>
      <c r="G1560" s="211"/>
    </row>
    <row r="1561" spans="2:7" x14ac:dyDescent="0.45">
      <c r="B1561" s="211"/>
      <c r="C1561" s="211"/>
      <c r="D1561" s="211"/>
      <c r="E1561" s="211"/>
      <c r="F1561" s="211"/>
      <c r="G1561" s="211"/>
    </row>
    <row r="1562" spans="2:7" x14ac:dyDescent="0.45">
      <c r="B1562" s="211"/>
      <c r="C1562" s="211"/>
      <c r="D1562" s="211"/>
      <c r="E1562" s="211"/>
      <c r="F1562" s="211"/>
      <c r="G1562" s="211"/>
    </row>
    <row r="1563" spans="2:7" x14ac:dyDescent="0.45">
      <c r="B1563" s="211"/>
      <c r="C1563" s="211"/>
      <c r="D1563" s="211"/>
      <c r="E1563" s="211"/>
      <c r="F1563" s="211"/>
      <c r="G1563" s="211"/>
    </row>
    <row r="1564" spans="2:7" x14ac:dyDescent="0.45">
      <c r="B1564" s="211"/>
      <c r="C1564" s="211"/>
      <c r="D1564" s="211"/>
      <c r="E1564" s="211"/>
      <c r="F1564" s="211"/>
      <c r="G1564" s="211"/>
    </row>
    <row r="1565" spans="2:7" x14ac:dyDescent="0.45">
      <c r="B1565" s="211"/>
      <c r="C1565" s="211"/>
      <c r="D1565" s="211"/>
      <c r="E1565" s="211"/>
      <c r="F1565" s="211"/>
      <c r="G1565" s="211"/>
    </row>
    <row r="1566" spans="2:7" x14ac:dyDescent="0.45">
      <c r="B1566" s="211"/>
      <c r="C1566" s="211"/>
      <c r="D1566" s="211"/>
      <c r="E1566" s="211"/>
      <c r="F1566" s="211"/>
      <c r="G1566" s="211"/>
    </row>
    <row r="1567" spans="2:7" x14ac:dyDescent="0.45">
      <c r="B1567" s="211"/>
      <c r="C1567" s="211"/>
      <c r="D1567" s="211"/>
      <c r="E1567" s="211"/>
      <c r="F1567" s="211"/>
      <c r="G1567" s="211"/>
    </row>
    <row r="1568" spans="2:7" x14ac:dyDescent="0.45">
      <c r="B1568" s="211"/>
      <c r="C1568" s="211"/>
      <c r="D1568" s="211"/>
      <c r="E1568" s="211"/>
      <c r="F1568" s="211"/>
      <c r="G1568" s="211"/>
    </row>
    <row r="1569" spans="2:7" x14ac:dyDescent="0.45">
      <c r="B1569" s="211"/>
      <c r="C1569" s="211"/>
      <c r="D1569" s="211"/>
      <c r="E1569" s="211"/>
      <c r="F1569" s="211"/>
      <c r="G1569" s="211"/>
    </row>
    <row r="1570" spans="2:7" x14ac:dyDescent="0.45">
      <c r="B1570" s="211"/>
      <c r="C1570" s="211"/>
      <c r="D1570" s="211"/>
      <c r="E1570" s="211"/>
      <c r="F1570" s="211"/>
      <c r="G1570" s="211"/>
    </row>
    <row r="1571" spans="2:7" x14ac:dyDescent="0.45">
      <c r="B1571" s="211"/>
      <c r="C1571" s="211"/>
      <c r="D1571" s="211"/>
      <c r="E1571" s="211"/>
      <c r="F1571" s="211"/>
      <c r="G1571" s="211"/>
    </row>
    <row r="1572" spans="2:7" x14ac:dyDescent="0.45">
      <c r="B1572" s="211"/>
      <c r="C1572" s="211"/>
      <c r="D1572" s="211"/>
      <c r="E1572" s="211"/>
      <c r="F1572" s="211"/>
      <c r="G1572" s="211"/>
    </row>
    <row r="1573" spans="2:7" x14ac:dyDescent="0.45">
      <c r="B1573" s="211"/>
      <c r="C1573" s="211"/>
      <c r="D1573" s="211"/>
      <c r="E1573" s="211"/>
      <c r="F1573" s="211"/>
      <c r="G1573" s="211"/>
    </row>
    <row r="1574" spans="2:7" x14ac:dyDescent="0.45">
      <c r="B1574" s="211"/>
      <c r="C1574" s="211"/>
      <c r="D1574" s="211"/>
      <c r="E1574" s="211"/>
      <c r="F1574" s="211"/>
      <c r="G1574" s="211"/>
    </row>
    <row r="1575" spans="2:7" x14ac:dyDescent="0.45">
      <c r="B1575" s="211"/>
      <c r="C1575" s="211"/>
      <c r="D1575" s="211"/>
      <c r="E1575" s="211"/>
      <c r="F1575" s="211"/>
      <c r="G1575" s="211"/>
    </row>
    <row r="1576" spans="2:7" x14ac:dyDescent="0.45">
      <c r="B1576" s="211"/>
      <c r="C1576" s="211"/>
      <c r="D1576" s="211"/>
      <c r="E1576" s="211"/>
      <c r="F1576" s="211"/>
      <c r="G1576" s="211"/>
    </row>
    <row r="1577" spans="2:7" x14ac:dyDescent="0.45">
      <c r="B1577" s="211"/>
      <c r="C1577" s="211"/>
      <c r="D1577" s="211"/>
      <c r="E1577" s="211"/>
      <c r="F1577" s="211"/>
      <c r="G1577" s="211"/>
    </row>
    <row r="1578" spans="2:7" x14ac:dyDescent="0.45">
      <c r="B1578" s="211"/>
      <c r="C1578" s="211"/>
      <c r="D1578" s="211"/>
      <c r="E1578" s="211"/>
      <c r="F1578" s="211"/>
      <c r="G1578" s="211"/>
    </row>
    <row r="1579" spans="2:7" x14ac:dyDescent="0.45">
      <c r="B1579" s="211"/>
      <c r="C1579" s="211"/>
      <c r="D1579" s="211"/>
      <c r="E1579" s="211"/>
      <c r="F1579" s="211"/>
      <c r="G1579" s="211"/>
    </row>
    <row r="1580" spans="2:7" x14ac:dyDescent="0.45">
      <c r="B1580" s="211"/>
      <c r="C1580" s="211"/>
      <c r="D1580" s="211"/>
      <c r="E1580" s="211"/>
      <c r="F1580" s="211"/>
      <c r="G1580" s="211"/>
    </row>
    <row r="1581" spans="2:7" x14ac:dyDescent="0.45">
      <c r="B1581" s="211"/>
      <c r="C1581" s="211"/>
      <c r="D1581" s="211"/>
      <c r="E1581" s="211"/>
      <c r="F1581" s="211"/>
      <c r="G1581" s="211"/>
    </row>
    <row r="1582" spans="2:7" x14ac:dyDescent="0.45">
      <c r="B1582" s="211"/>
      <c r="C1582" s="211"/>
      <c r="D1582" s="211"/>
      <c r="E1582" s="211"/>
      <c r="F1582" s="211"/>
      <c r="G1582" s="211"/>
    </row>
    <row r="1583" spans="2:7" x14ac:dyDescent="0.45">
      <c r="B1583" s="211"/>
      <c r="C1583" s="211"/>
      <c r="D1583" s="211"/>
      <c r="E1583" s="211"/>
      <c r="F1583" s="211"/>
      <c r="G1583" s="211"/>
    </row>
    <row r="1584" spans="2:7" x14ac:dyDescent="0.45">
      <c r="B1584" s="211"/>
      <c r="C1584" s="211"/>
      <c r="D1584" s="211"/>
      <c r="E1584" s="211"/>
      <c r="F1584" s="211"/>
      <c r="G1584" s="211"/>
    </row>
    <row r="1585" spans="2:7" x14ac:dyDescent="0.45">
      <c r="B1585" s="211"/>
      <c r="C1585" s="211"/>
      <c r="D1585" s="211"/>
      <c r="E1585" s="211"/>
      <c r="F1585" s="211"/>
      <c r="G1585" s="211"/>
    </row>
    <row r="1586" spans="2:7" x14ac:dyDescent="0.45">
      <c r="B1586" s="211"/>
      <c r="C1586" s="211"/>
      <c r="D1586" s="211"/>
      <c r="E1586" s="211"/>
      <c r="F1586" s="211"/>
      <c r="G1586" s="211"/>
    </row>
    <row r="1587" spans="2:7" x14ac:dyDescent="0.45">
      <c r="B1587" s="211"/>
      <c r="C1587" s="211"/>
      <c r="D1587" s="211"/>
      <c r="E1587" s="211"/>
      <c r="F1587" s="211"/>
      <c r="G1587" s="211"/>
    </row>
    <row r="1588" spans="2:7" x14ac:dyDescent="0.45">
      <c r="B1588" s="211"/>
      <c r="C1588" s="211"/>
      <c r="D1588" s="211"/>
      <c r="E1588" s="211"/>
      <c r="F1588" s="211"/>
      <c r="G1588" s="211"/>
    </row>
    <row r="1589" spans="2:7" x14ac:dyDescent="0.45">
      <c r="B1589" s="211"/>
      <c r="C1589" s="211"/>
      <c r="D1589" s="211"/>
      <c r="E1589" s="211"/>
      <c r="F1589" s="211"/>
      <c r="G1589" s="211"/>
    </row>
    <row r="1590" spans="2:7" x14ac:dyDescent="0.45">
      <c r="B1590" s="211"/>
      <c r="C1590" s="211"/>
      <c r="D1590" s="211"/>
      <c r="E1590" s="211"/>
      <c r="F1590" s="211"/>
      <c r="G1590" s="211"/>
    </row>
    <row r="1591" spans="2:7" x14ac:dyDescent="0.45">
      <c r="B1591" s="211"/>
      <c r="C1591" s="211"/>
      <c r="D1591" s="211"/>
      <c r="E1591" s="211"/>
      <c r="F1591" s="211"/>
      <c r="G1591" s="211"/>
    </row>
    <row r="1592" spans="2:7" x14ac:dyDescent="0.45">
      <c r="B1592" s="211"/>
      <c r="C1592" s="211"/>
      <c r="D1592" s="211"/>
      <c r="E1592" s="211"/>
      <c r="F1592" s="211"/>
      <c r="G1592" s="211"/>
    </row>
    <row r="1593" spans="2:7" x14ac:dyDescent="0.45">
      <c r="B1593" s="211"/>
      <c r="C1593" s="211"/>
      <c r="D1593" s="211"/>
      <c r="E1593" s="211"/>
      <c r="F1593" s="211"/>
      <c r="G1593" s="211"/>
    </row>
    <row r="1594" spans="2:7" x14ac:dyDescent="0.45">
      <c r="B1594" s="211"/>
      <c r="C1594" s="211"/>
      <c r="D1594" s="211"/>
      <c r="E1594" s="211"/>
      <c r="F1594" s="211"/>
      <c r="G1594" s="211"/>
    </row>
    <row r="1595" spans="2:7" x14ac:dyDescent="0.45">
      <c r="B1595" s="211"/>
      <c r="C1595" s="211"/>
      <c r="D1595" s="211"/>
      <c r="E1595" s="211"/>
      <c r="F1595" s="211"/>
      <c r="G1595" s="211"/>
    </row>
    <row r="1596" spans="2:7" x14ac:dyDescent="0.45">
      <c r="B1596" s="211"/>
      <c r="C1596" s="211"/>
      <c r="D1596" s="211"/>
      <c r="E1596" s="211"/>
      <c r="F1596" s="211"/>
      <c r="G1596" s="211"/>
    </row>
    <row r="1597" spans="2:7" x14ac:dyDescent="0.45">
      <c r="B1597" s="211"/>
      <c r="C1597" s="211"/>
      <c r="D1597" s="211"/>
      <c r="E1597" s="211"/>
      <c r="F1597" s="211"/>
      <c r="G1597" s="211"/>
    </row>
    <row r="1598" spans="2:7" x14ac:dyDescent="0.45">
      <c r="B1598" s="211"/>
      <c r="C1598" s="211"/>
      <c r="D1598" s="211"/>
      <c r="E1598" s="211"/>
      <c r="F1598" s="211"/>
      <c r="G1598" s="211"/>
    </row>
    <row r="1599" spans="2:7" x14ac:dyDescent="0.45">
      <c r="B1599" s="211"/>
      <c r="C1599" s="211"/>
      <c r="D1599" s="211"/>
      <c r="E1599" s="211"/>
      <c r="F1599" s="211"/>
      <c r="G1599" s="211"/>
    </row>
    <row r="1600" spans="2:7" x14ac:dyDescent="0.45">
      <c r="B1600" s="211"/>
      <c r="C1600" s="211"/>
      <c r="D1600" s="211"/>
      <c r="E1600" s="211"/>
      <c r="F1600" s="211"/>
      <c r="G1600" s="211"/>
    </row>
    <row r="1601" spans="2:7" x14ac:dyDescent="0.45">
      <c r="B1601" s="211"/>
      <c r="C1601" s="211"/>
      <c r="D1601" s="211"/>
      <c r="E1601" s="211"/>
      <c r="F1601" s="211"/>
      <c r="G1601" s="211"/>
    </row>
    <row r="1602" spans="2:7" x14ac:dyDescent="0.45">
      <c r="B1602" s="211"/>
      <c r="C1602" s="211"/>
      <c r="D1602" s="211"/>
      <c r="E1602" s="211"/>
      <c r="F1602" s="211"/>
      <c r="G1602" s="211"/>
    </row>
    <row r="1603" spans="2:7" x14ac:dyDescent="0.45">
      <c r="B1603" s="211"/>
      <c r="C1603" s="211"/>
      <c r="D1603" s="211"/>
      <c r="E1603" s="211"/>
      <c r="F1603" s="211"/>
      <c r="G1603" s="211"/>
    </row>
    <row r="1604" spans="2:7" x14ac:dyDescent="0.45">
      <c r="B1604" s="211"/>
      <c r="C1604" s="211"/>
      <c r="D1604" s="211"/>
      <c r="E1604" s="211"/>
      <c r="F1604" s="211"/>
      <c r="G1604" s="211"/>
    </row>
    <row r="1605" spans="2:7" x14ac:dyDescent="0.45">
      <c r="B1605" s="211"/>
      <c r="C1605" s="211"/>
      <c r="D1605" s="211"/>
      <c r="E1605" s="211"/>
      <c r="F1605" s="211"/>
      <c r="G1605" s="211"/>
    </row>
    <row r="1606" spans="2:7" x14ac:dyDescent="0.45">
      <c r="B1606" s="211"/>
      <c r="C1606" s="211"/>
      <c r="D1606" s="211"/>
      <c r="E1606" s="211"/>
      <c r="F1606" s="211"/>
      <c r="G1606" s="211"/>
    </row>
    <row r="1607" spans="2:7" x14ac:dyDescent="0.45">
      <c r="B1607" s="211"/>
      <c r="C1607" s="211"/>
      <c r="D1607" s="211"/>
      <c r="E1607" s="211"/>
      <c r="F1607" s="211"/>
      <c r="G1607" s="211"/>
    </row>
    <row r="1608" spans="2:7" x14ac:dyDescent="0.45">
      <c r="B1608" s="211"/>
      <c r="C1608" s="211"/>
      <c r="D1608" s="211"/>
      <c r="E1608" s="211"/>
      <c r="F1608" s="211"/>
      <c r="G1608" s="211"/>
    </row>
    <row r="1609" spans="2:7" x14ac:dyDescent="0.45">
      <c r="B1609" s="211"/>
      <c r="C1609" s="211"/>
      <c r="D1609" s="211"/>
      <c r="E1609" s="211"/>
      <c r="F1609" s="211"/>
      <c r="G1609" s="211"/>
    </row>
    <row r="1610" spans="2:7" x14ac:dyDescent="0.45">
      <c r="B1610" s="211"/>
      <c r="C1610" s="211"/>
      <c r="D1610" s="211"/>
      <c r="E1610" s="211"/>
      <c r="F1610" s="211"/>
      <c r="G1610" s="211"/>
    </row>
    <row r="1611" spans="2:7" x14ac:dyDescent="0.45">
      <c r="B1611" s="211"/>
      <c r="C1611" s="211"/>
      <c r="D1611" s="211"/>
      <c r="E1611" s="211"/>
      <c r="F1611" s="211"/>
      <c r="G1611" s="211"/>
    </row>
    <row r="1612" spans="2:7" x14ac:dyDescent="0.45">
      <c r="B1612" s="211"/>
      <c r="C1612" s="211"/>
      <c r="D1612" s="211"/>
      <c r="E1612" s="211"/>
      <c r="F1612" s="211"/>
      <c r="G1612" s="211"/>
    </row>
    <row r="1613" spans="2:7" x14ac:dyDescent="0.45">
      <c r="B1613" s="211"/>
      <c r="C1613" s="211"/>
      <c r="D1613" s="211"/>
      <c r="E1613" s="211"/>
      <c r="F1613" s="211"/>
      <c r="G1613" s="211"/>
    </row>
    <row r="1614" spans="2:7" x14ac:dyDescent="0.45">
      <c r="B1614" s="211"/>
      <c r="C1614" s="211"/>
      <c r="D1614" s="211"/>
      <c r="E1614" s="211"/>
      <c r="F1614" s="211"/>
      <c r="G1614" s="211"/>
    </row>
    <row r="1615" spans="2:7" x14ac:dyDescent="0.45">
      <c r="B1615" s="211"/>
      <c r="C1615" s="211"/>
      <c r="D1615" s="211"/>
      <c r="E1615" s="211"/>
      <c r="F1615" s="211"/>
      <c r="G1615" s="211"/>
    </row>
    <row r="1616" spans="2:7" x14ac:dyDescent="0.45">
      <c r="B1616" s="211"/>
      <c r="C1616" s="211"/>
      <c r="D1616" s="211"/>
      <c r="E1616" s="211"/>
      <c r="F1616" s="211"/>
      <c r="G1616" s="211"/>
    </row>
    <row r="1617" spans="2:7" x14ac:dyDescent="0.45">
      <c r="B1617" s="211"/>
      <c r="C1617" s="211"/>
      <c r="D1617" s="211"/>
      <c r="E1617" s="211"/>
      <c r="F1617" s="211"/>
      <c r="G1617" s="211"/>
    </row>
    <row r="1618" spans="2:7" x14ac:dyDescent="0.45">
      <c r="B1618" s="211"/>
      <c r="C1618" s="211"/>
      <c r="D1618" s="211"/>
      <c r="E1618" s="211"/>
      <c r="F1618" s="211"/>
      <c r="G1618" s="211"/>
    </row>
    <row r="1619" spans="2:7" x14ac:dyDescent="0.45">
      <c r="B1619" s="211"/>
      <c r="C1619" s="211"/>
      <c r="D1619" s="211"/>
      <c r="E1619" s="211"/>
      <c r="F1619" s="211"/>
      <c r="G1619" s="211"/>
    </row>
    <row r="1620" spans="2:7" x14ac:dyDescent="0.45">
      <c r="B1620" s="211"/>
      <c r="C1620" s="211"/>
      <c r="D1620" s="211"/>
      <c r="E1620" s="211"/>
      <c r="F1620" s="211"/>
      <c r="G1620" s="211"/>
    </row>
    <row r="1621" spans="2:7" x14ac:dyDescent="0.45">
      <c r="B1621" s="211"/>
      <c r="C1621" s="211"/>
      <c r="D1621" s="211"/>
      <c r="E1621" s="211"/>
      <c r="F1621" s="211"/>
      <c r="G1621" s="211"/>
    </row>
    <row r="1622" spans="2:7" x14ac:dyDescent="0.45">
      <c r="B1622" s="211"/>
      <c r="C1622" s="211"/>
      <c r="D1622" s="211"/>
      <c r="E1622" s="211"/>
      <c r="F1622" s="211"/>
      <c r="G1622" s="211"/>
    </row>
    <row r="1623" spans="2:7" x14ac:dyDescent="0.45">
      <c r="B1623" s="211"/>
      <c r="C1623" s="211"/>
      <c r="D1623" s="211"/>
      <c r="E1623" s="211"/>
      <c r="F1623" s="211"/>
      <c r="G1623" s="211"/>
    </row>
    <row r="1624" spans="2:7" x14ac:dyDescent="0.45">
      <c r="B1624" s="211"/>
      <c r="C1624" s="211"/>
      <c r="D1624" s="211"/>
      <c r="E1624" s="211"/>
      <c r="F1624" s="211"/>
      <c r="G1624" s="211"/>
    </row>
    <row r="1625" spans="2:7" x14ac:dyDescent="0.45">
      <c r="B1625" s="211"/>
      <c r="C1625" s="211"/>
      <c r="D1625" s="211"/>
      <c r="E1625" s="211"/>
      <c r="F1625" s="211"/>
      <c r="G1625" s="211"/>
    </row>
    <row r="1626" spans="2:7" x14ac:dyDescent="0.45">
      <c r="B1626" s="211"/>
      <c r="C1626" s="211"/>
      <c r="D1626" s="211"/>
      <c r="E1626" s="211"/>
      <c r="F1626" s="211"/>
      <c r="G1626" s="211"/>
    </row>
    <row r="1627" spans="2:7" x14ac:dyDescent="0.45">
      <c r="B1627" s="211"/>
      <c r="C1627" s="211"/>
      <c r="D1627" s="211"/>
      <c r="E1627" s="211"/>
      <c r="F1627" s="211"/>
      <c r="G1627" s="211"/>
    </row>
    <row r="1628" spans="2:7" x14ac:dyDescent="0.45">
      <c r="B1628" s="211"/>
      <c r="C1628" s="211"/>
      <c r="D1628" s="211"/>
      <c r="E1628" s="211"/>
      <c r="F1628" s="211"/>
      <c r="G1628" s="211"/>
    </row>
    <row r="1629" spans="2:7" x14ac:dyDescent="0.45">
      <c r="B1629" s="211"/>
      <c r="C1629" s="211"/>
      <c r="D1629" s="211"/>
      <c r="E1629" s="211"/>
      <c r="F1629" s="211"/>
      <c r="G1629" s="211"/>
    </row>
    <row r="1630" spans="2:7" x14ac:dyDescent="0.45">
      <c r="B1630" s="211"/>
      <c r="C1630" s="211"/>
      <c r="D1630" s="211"/>
      <c r="E1630" s="211"/>
      <c r="F1630" s="211"/>
      <c r="G1630" s="211"/>
    </row>
    <row r="1631" spans="2:7" x14ac:dyDescent="0.45">
      <c r="B1631" s="211"/>
      <c r="C1631" s="211"/>
      <c r="D1631" s="211"/>
      <c r="E1631" s="211"/>
      <c r="F1631" s="211"/>
      <c r="G1631" s="211"/>
    </row>
    <row r="1632" spans="2:7" x14ac:dyDescent="0.45">
      <c r="B1632" s="211"/>
      <c r="C1632" s="211"/>
      <c r="D1632" s="211"/>
      <c r="E1632" s="211"/>
      <c r="F1632" s="211"/>
      <c r="G1632" s="211"/>
    </row>
    <row r="1633" spans="2:7" x14ac:dyDescent="0.45">
      <c r="B1633" s="211"/>
      <c r="C1633" s="211"/>
      <c r="D1633" s="211"/>
      <c r="E1633" s="211"/>
      <c r="F1633" s="211"/>
      <c r="G1633" s="211"/>
    </row>
    <row r="1634" spans="2:7" x14ac:dyDescent="0.45">
      <c r="B1634" s="211"/>
      <c r="C1634" s="211"/>
      <c r="D1634" s="211"/>
      <c r="E1634" s="211"/>
      <c r="F1634" s="211"/>
      <c r="G1634" s="211"/>
    </row>
    <row r="1635" spans="2:7" x14ac:dyDescent="0.45">
      <c r="B1635" s="211"/>
      <c r="C1635" s="211"/>
      <c r="D1635" s="211"/>
      <c r="E1635" s="211"/>
      <c r="F1635" s="211"/>
      <c r="G1635" s="211"/>
    </row>
    <row r="1636" spans="2:7" x14ac:dyDescent="0.45">
      <c r="B1636" s="211"/>
      <c r="C1636" s="211"/>
      <c r="D1636" s="211"/>
      <c r="E1636" s="211"/>
      <c r="F1636" s="211"/>
      <c r="G1636" s="211"/>
    </row>
    <row r="1637" spans="2:7" x14ac:dyDescent="0.45">
      <c r="B1637" s="211"/>
      <c r="C1637" s="211"/>
      <c r="D1637" s="211"/>
      <c r="E1637" s="211"/>
      <c r="F1637" s="211"/>
      <c r="G1637" s="211"/>
    </row>
    <row r="1638" spans="2:7" x14ac:dyDescent="0.45">
      <c r="B1638" s="211"/>
      <c r="C1638" s="211"/>
      <c r="D1638" s="211"/>
      <c r="E1638" s="211"/>
      <c r="F1638" s="211"/>
      <c r="G1638" s="211"/>
    </row>
    <row r="1639" spans="2:7" x14ac:dyDescent="0.45">
      <c r="B1639" s="211"/>
      <c r="C1639" s="211"/>
      <c r="D1639" s="211"/>
      <c r="E1639" s="211"/>
      <c r="F1639" s="211"/>
      <c r="G1639" s="211"/>
    </row>
    <row r="1640" spans="2:7" x14ac:dyDescent="0.45">
      <c r="B1640" s="211"/>
      <c r="C1640" s="211"/>
      <c r="D1640" s="211"/>
      <c r="E1640" s="211"/>
      <c r="F1640" s="211"/>
      <c r="G1640" s="211"/>
    </row>
    <row r="1641" spans="2:7" x14ac:dyDescent="0.45">
      <c r="B1641" s="211"/>
      <c r="C1641" s="211"/>
      <c r="D1641" s="211"/>
      <c r="E1641" s="211"/>
      <c r="F1641" s="211"/>
      <c r="G1641" s="211"/>
    </row>
    <row r="1642" spans="2:7" x14ac:dyDescent="0.45">
      <c r="B1642" s="211"/>
      <c r="C1642" s="211"/>
      <c r="D1642" s="211"/>
      <c r="E1642" s="211"/>
      <c r="F1642" s="211"/>
      <c r="G1642" s="211"/>
    </row>
    <row r="1643" spans="2:7" x14ac:dyDescent="0.45">
      <c r="B1643" s="211"/>
      <c r="C1643" s="211"/>
      <c r="D1643" s="211"/>
      <c r="E1643" s="211"/>
      <c r="F1643" s="211"/>
      <c r="G1643" s="211"/>
    </row>
    <row r="1644" spans="2:7" x14ac:dyDescent="0.45">
      <c r="B1644" s="211"/>
      <c r="C1644" s="211"/>
      <c r="D1644" s="211"/>
      <c r="E1644" s="211"/>
      <c r="F1644" s="211"/>
      <c r="G1644" s="211"/>
    </row>
    <row r="1645" spans="2:7" x14ac:dyDescent="0.45">
      <c r="B1645" s="211"/>
      <c r="C1645" s="211"/>
      <c r="D1645" s="211"/>
      <c r="E1645" s="211"/>
      <c r="F1645" s="211"/>
      <c r="G1645" s="211"/>
    </row>
    <row r="1646" spans="2:7" x14ac:dyDescent="0.45">
      <c r="B1646" s="211"/>
      <c r="C1646" s="211"/>
      <c r="D1646" s="211"/>
      <c r="E1646" s="211"/>
      <c r="F1646" s="211"/>
      <c r="G1646" s="211"/>
    </row>
    <row r="1647" spans="2:7" x14ac:dyDescent="0.45">
      <c r="B1647" s="211"/>
      <c r="C1647" s="211"/>
      <c r="D1647" s="211"/>
      <c r="E1647" s="211"/>
      <c r="F1647" s="211"/>
      <c r="G1647" s="211"/>
    </row>
    <row r="1648" spans="2:7" x14ac:dyDescent="0.45">
      <c r="B1648" s="211"/>
      <c r="C1648" s="211"/>
      <c r="D1648" s="211"/>
      <c r="E1648" s="211"/>
      <c r="F1648" s="211"/>
      <c r="G1648" s="211"/>
    </row>
    <row r="1649" spans="2:7" x14ac:dyDescent="0.45">
      <c r="B1649" s="211"/>
      <c r="C1649" s="211"/>
      <c r="D1649" s="211"/>
      <c r="E1649" s="211"/>
      <c r="F1649" s="211"/>
      <c r="G1649" s="211"/>
    </row>
    <row r="1650" spans="2:7" x14ac:dyDescent="0.45">
      <c r="B1650" s="211"/>
      <c r="C1650" s="211"/>
      <c r="D1650" s="211"/>
      <c r="E1650" s="211"/>
      <c r="F1650" s="211"/>
      <c r="G1650" s="211"/>
    </row>
    <row r="1651" spans="2:7" x14ac:dyDescent="0.45">
      <c r="B1651" s="211"/>
      <c r="C1651" s="211"/>
      <c r="D1651" s="211"/>
      <c r="E1651" s="211"/>
      <c r="F1651" s="211"/>
      <c r="G1651" s="211"/>
    </row>
    <row r="1652" spans="2:7" x14ac:dyDescent="0.45">
      <c r="B1652" s="211"/>
      <c r="C1652" s="211"/>
      <c r="D1652" s="211"/>
      <c r="E1652" s="211"/>
      <c r="F1652" s="211"/>
      <c r="G1652" s="211"/>
    </row>
    <row r="1653" spans="2:7" x14ac:dyDescent="0.45">
      <c r="B1653" s="211"/>
      <c r="C1653" s="211"/>
      <c r="D1653" s="211"/>
      <c r="E1653" s="211"/>
      <c r="F1653" s="211"/>
      <c r="G1653" s="211"/>
    </row>
    <row r="1654" spans="2:7" x14ac:dyDescent="0.45">
      <c r="B1654" s="211"/>
      <c r="C1654" s="211"/>
      <c r="D1654" s="211"/>
      <c r="E1654" s="211"/>
      <c r="F1654" s="211"/>
      <c r="G1654" s="211"/>
    </row>
    <row r="1655" spans="2:7" x14ac:dyDescent="0.45">
      <c r="B1655" s="211"/>
      <c r="C1655" s="211"/>
      <c r="D1655" s="211"/>
      <c r="E1655" s="211"/>
      <c r="F1655" s="211"/>
      <c r="G1655" s="211"/>
    </row>
    <row r="1656" spans="2:7" x14ac:dyDescent="0.45">
      <c r="B1656" s="211"/>
      <c r="C1656" s="211"/>
      <c r="D1656" s="211"/>
      <c r="E1656" s="211"/>
      <c r="F1656" s="211"/>
      <c r="G1656" s="211"/>
    </row>
    <row r="1657" spans="2:7" x14ac:dyDescent="0.45">
      <c r="B1657" s="211"/>
      <c r="C1657" s="211"/>
      <c r="D1657" s="211"/>
      <c r="E1657" s="211"/>
      <c r="F1657" s="211"/>
      <c r="G1657" s="211"/>
    </row>
    <row r="1658" spans="2:7" x14ac:dyDescent="0.45">
      <c r="B1658" s="211"/>
      <c r="C1658" s="211"/>
      <c r="D1658" s="211"/>
      <c r="E1658" s="211"/>
      <c r="F1658" s="211"/>
      <c r="G1658" s="211"/>
    </row>
    <row r="1659" spans="2:7" x14ac:dyDescent="0.45">
      <c r="B1659" s="211"/>
      <c r="C1659" s="211"/>
      <c r="D1659" s="211"/>
      <c r="E1659" s="211"/>
      <c r="F1659" s="211"/>
      <c r="G1659" s="211"/>
    </row>
    <row r="1660" spans="2:7" x14ac:dyDescent="0.45">
      <c r="B1660" s="211"/>
      <c r="C1660" s="211"/>
      <c r="D1660" s="211"/>
      <c r="E1660" s="211"/>
      <c r="F1660" s="211"/>
      <c r="G1660" s="211"/>
    </row>
    <row r="1661" spans="2:7" x14ac:dyDescent="0.45">
      <c r="B1661" s="211"/>
      <c r="C1661" s="211"/>
      <c r="D1661" s="211"/>
      <c r="E1661" s="211"/>
      <c r="F1661" s="211"/>
      <c r="G1661" s="211"/>
    </row>
    <row r="1662" spans="2:7" x14ac:dyDescent="0.45">
      <c r="B1662" s="211"/>
      <c r="C1662" s="211"/>
      <c r="D1662" s="211"/>
      <c r="E1662" s="211"/>
      <c r="F1662" s="211"/>
      <c r="G1662" s="211"/>
    </row>
    <row r="1663" spans="2:7" x14ac:dyDescent="0.45">
      <c r="B1663" s="211"/>
      <c r="C1663" s="211"/>
      <c r="D1663" s="211"/>
      <c r="E1663" s="211"/>
      <c r="F1663" s="211"/>
      <c r="G1663" s="211"/>
    </row>
    <row r="1664" spans="2:7" x14ac:dyDescent="0.45">
      <c r="B1664" s="211"/>
      <c r="C1664" s="211"/>
      <c r="D1664" s="211"/>
      <c r="E1664" s="211"/>
      <c r="F1664" s="211"/>
      <c r="G1664" s="211"/>
    </row>
    <row r="1665" spans="2:7" x14ac:dyDescent="0.45">
      <c r="B1665" s="211"/>
      <c r="C1665" s="211"/>
      <c r="D1665" s="211"/>
      <c r="E1665" s="211"/>
      <c r="F1665" s="211"/>
      <c r="G1665" s="211"/>
    </row>
    <row r="1666" spans="2:7" x14ac:dyDescent="0.45">
      <c r="B1666" s="211"/>
      <c r="C1666" s="211"/>
      <c r="D1666" s="211"/>
      <c r="E1666" s="211"/>
      <c r="F1666" s="211"/>
      <c r="G1666" s="211"/>
    </row>
    <row r="1667" spans="2:7" x14ac:dyDescent="0.45">
      <c r="B1667" s="211"/>
      <c r="C1667" s="211"/>
      <c r="D1667" s="211"/>
      <c r="E1667" s="211"/>
      <c r="F1667" s="211"/>
      <c r="G1667" s="211"/>
    </row>
    <row r="1668" spans="2:7" x14ac:dyDescent="0.45">
      <c r="B1668" s="211"/>
      <c r="C1668" s="211"/>
      <c r="D1668" s="211"/>
      <c r="E1668" s="211"/>
      <c r="F1668" s="211"/>
      <c r="G1668" s="211"/>
    </row>
    <row r="1669" spans="2:7" x14ac:dyDescent="0.45">
      <c r="B1669" s="211"/>
      <c r="C1669" s="211"/>
      <c r="D1669" s="211"/>
      <c r="E1669" s="211"/>
      <c r="F1669" s="211"/>
      <c r="G1669" s="211"/>
    </row>
    <row r="1670" spans="2:7" x14ac:dyDescent="0.45">
      <c r="B1670" s="211"/>
      <c r="C1670" s="211"/>
      <c r="D1670" s="211"/>
      <c r="E1670" s="211"/>
      <c r="F1670" s="211"/>
      <c r="G1670" s="211"/>
    </row>
    <row r="1671" spans="2:7" x14ac:dyDescent="0.45">
      <c r="B1671" s="211"/>
      <c r="C1671" s="211"/>
      <c r="D1671" s="211"/>
      <c r="E1671" s="211"/>
      <c r="F1671" s="211"/>
      <c r="G1671" s="211"/>
    </row>
    <row r="1672" spans="2:7" x14ac:dyDescent="0.45">
      <c r="B1672" s="211"/>
      <c r="C1672" s="211"/>
      <c r="D1672" s="211"/>
      <c r="E1672" s="211"/>
      <c r="F1672" s="211"/>
      <c r="G1672" s="211"/>
    </row>
    <row r="1673" spans="2:7" x14ac:dyDescent="0.45">
      <c r="B1673" s="211"/>
      <c r="C1673" s="211"/>
      <c r="D1673" s="211"/>
      <c r="E1673" s="211"/>
      <c r="F1673" s="211"/>
      <c r="G1673" s="211"/>
    </row>
    <row r="1674" spans="2:7" x14ac:dyDescent="0.45">
      <c r="B1674" s="211"/>
      <c r="C1674" s="211"/>
      <c r="D1674" s="211"/>
      <c r="E1674" s="211"/>
      <c r="F1674" s="211"/>
      <c r="G1674" s="211"/>
    </row>
    <row r="1675" spans="2:7" x14ac:dyDescent="0.45">
      <c r="B1675" s="211"/>
      <c r="C1675" s="211"/>
      <c r="D1675" s="211"/>
      <c r="E1675" s="211"/>
      <c r="F1675" s="211"/>
      <c r="G1675" s="211"/>
    </row>
    <row r="1676" spans="2:7" x14ac:dyDescent="0.45">
      <c r="B1676" s="211"/>
      <c r="C1676" s="211"/>
      <c r="D1676" s="211"/>
      <c r="E1676" s="211"/>
      <c r="F1676" s="211"/>
      <c r="G1676" s="211"/>
    </row>
    <row r="1677" spans="2:7" x14ac:dyDescent="0.45">
      <c r="B1677" s="211"/>
      <c r="C1677" s="211"/>
      <c r="D1677" s="211"/>
      <c r="E1677" s="211"/>
      <c r="F1677" s="211"/>
      <c r="G1677" s="211"/>
    </row>
    <row r="1678" spans="2:7" x14ac:dyDescent="0.45">
      <c r="B1678" s="211"/>
      <c r="C1678" s="211"/>
      <c r="D1678" s="211"/>
      <c r="E1678" s="211"/>
      <c r="F1678" s="211"/>
      <c r="G1678" s="211"/>
    </row>
    <row r="1679" spans="2:7" x14ac:dyDescent="0.45">
      <c r="B1679" s="211"/>
      <c r="C1679" s="211"/>
      <c r="D1679" s="211"/>
      <c r="E1679" s="211"/>
      <c r="F1679" s="211"/>
      <c r="G1679" s="211"/>
    </row>
    <row r="1680" spans="2:7" x14ac:dyDescent="0.45">
      <c r="B1680" s="211"/>
      <c r="C1680" s="211"/>
      <c r="D1680" s="211"/>
      <c r="E1680" s="211"/>
      <c r="F1680" s="211"/>
      <c r="G1680" s="211"/>
    </row>
    <row r="1681" spans="2:7" x14ac:dyDescent="0.45">
      <c r="B1681" s="211"/>
      <c r="C1681" s="211"/>
      <c r="D1681" s="211"/>
      <c r="E1681" s="211"/>
      <c r="F1681" s="211"/>
      <c r="G1681" s="211"/>
    </row>
    <row r="1682" spans="2:7" x14ac:dyDescent="0.45">
      <c r="B1682" s="211"/>
      <c r="C1682" s="211"/>
      <c r="D1682" s="211"/>
      <c r="E1682" s="211"/>
      <c r="F1682" s="211"/>
      <c r="G1682" s="211"/>
    </row>
    <row r="1683" spans="2:7" x14ac:dyDescent="0.45">
      <c r="B1683" s="211"/>
      <c r="C1683" s="211"/>
      <c r="D1683" s="211"/>
      <c r="E1683" s="211"/>
      <c r="F1683" s="211"/>
      <c r="G1683" s="211"/>
    </row>
    <row r="1684" spans="2:7" x14ac:dyDescent="0.45">
      <c r="B1684" s="211"/>
      <c r="C1684" s="211"/>
      <c r="D1684" s="211"/>
      <c r="E1684" s="211"/>
      <c r="F1684" s="211"/>
      <c r="G1684" s="211"/>
    </row>
    <row r="1685" spans="2:7" x14ac:dyDescent="0.45">
      <c r="B1685" s="211"/>
      <c r="C1685" s="211"/>
      <c r="D1685" s="211"/>
      <c r="E1685" s="211"/>
      <c r="F1685" s="211"/>
      <c r="G1685" s="211"/>
    </row>
    <row r="1686" spans="2:7" x14ac:dyDescent="0.45">
      <c r="B1686" s="211"/>
      <c r="C1686" s="211"/>
      <c r="D1686" s="211"/>
      <c r="E1686" s="211"/>
      <c r="F1686" s="211"/>
      <c r="G1686" s="211"/>
    </row>
    <row r="1687" spans="2:7" x14ac:dyDescent="0.45">
      <c r="B1687" s="211"/>
      <c r="C1687" s="211"/>
      <c r="D1687" s="211"/>
      <c r="E1687" s="211"/>
      <c r="F1687" s="211"/>
      <c r="G1687" s="211"/>
    </row>
    <row r="1688" spans="2:7" x14ac:dyDescent="0.45">
      <c r="B1688" s="211"/>
      <c r="C1688" s="211"/>
      <c r="D1688" s="211"/>
      <c r="E1688" s="211"/>
      <c r="F1688" s="211"/>
      <c r="G1688" s="211"/>
    </row>
    <row r="1689" spans="2:7" x14ac:dyDescent="0.45">
      <c r="B1689" s="211"/>
      <c r="C1689" s="211"/>
      <c r="D1689" s="211"/>
      <c r="E1689" s="211"/>
      <c r="F1689" s="211"/>
      <c r="G1689" s="211"/>
    </row>
    <row r="1690" spans="2:7" x14ac:dyDescent="0.45">
      <c r="B1690" s="211"/>
      <c r="C1690" s="211"/>
      <c r="D1690" s="211"/>
      <c r="E1690" s="211"/>
      <c r="F1690" s="211"/>
      <c r="G1690" s="211"/>
    </row>
    <row r="1691" spans="2:7" x14ac:dyDescent="0.45">
      <c r="B1691" s="211"/>
      <c r="C1691" s="211"/>
      <c r="D1691" s="211"/>
      <c r="E1691" s="211"/>
      <c r="F1691" s="211"/>
      <c r="G1691" s="211"/>
    </row>
    <row r="1692" spans="2:7" x14ac:dyDescent="0.45">
      <c r="B1692" s="211"/>
      <c r="C1692" s="211"/>
      <c r="D1692" s="211"/>
      <c r="E1692" s="211"/>
      <c r="F1692" s="211"/>
      <c r="G1692" s="211"/>
    </row>
    <row r="1693" spans="2:7" x14ac:dyDescent="0.45">
      <c r="B1693" s="211"/>
      <c r="C1693" s="211"/>
      <c r="D1693" s="211"/>
      <c r="E1693" s="211"/>
      <c r="F1693" s="211"/>
      <c r="G1693" s="211"/>
    </row>
    <row r="1694" spans="2:7" x14ac:dyDescent="0.45">
      <c r="B1694" s="211"/>
      <c r="C1694" s="211"/>
      <c r="D1694" s="211"/>
      <c r="E1694" s="211"/>
      <c r="F1694" s="211"/>
      <c r="G1694" s="211"/>
    </row>
    <row r="1695" spans="2:7" x14ac:dyDescent="0.45">
      <c r="B1695" s="211"/>
      <c r="C1695" s="211"/>
      <c r="D1695" s="211"/>
      <c r="E1695" s="211"/>
      <c r="F1695" s="211"/>
      <c r="G1695" s="211"/>
    </row>
    <row r="1696" spans="2:7" x14ac:dyDescent="0.45">
      <c r="B1696" s="211"/>
      <c r="C1696" s="211"/>
      <c r="D1696" s="211"/>
      <c r="E1696" s="211"/>
      <c r="F1696" s="211"/>
      <c r="G1696" s="211"/>
    </row>
    <row r="1697" spans="2:7" x14ac:dyDescent="0.45">
      <c r="B1697" s="211"/>
      <c r="C1697" s="211"/>
      <c r="D1697" s="211"/>
      <c r="E1697" s="211"/>
      <c r="F1697" s="211"/>
      <c r="G1697" s="211"/>
    </row>
    <row r="1698" spans="2:7" x14ac:dyDescent="0.45">
      <c r="B1698" s="211"/>
      <c r="C1698" s="211"/>
      <c r="D1698" s="211"/>
      <c r="E1698" s="211"/>
      <c r="F1698" s="211"/>
      <c r="G1698" s="211"/>
    </row>
    <row r="1699" spans="2:7" x14ac:dyDescent="0.45">
      <c r="B1699" s="211"/>
      <c r="C1699" s="211"/>
      <c r="D1699" s="211"/>
      <c r="E1699" s="211"/>
      <c r="F1699" s="211"/>
      <c r="G1699" s="211"/>
    </row>
    <row r="1700" spans="2:7" x14ac:dyDescent="0.45">
      <c r="B1700" s="211"/>
      <c r="C1700" s="211"/>
      <c r="D1700" s="211"/>
      <c r="E1700" s="211"/>
      <c r="F1700" s="211"/>
      <c r="G1700" s="211"/>
    </row>
    <row r="1701" spans="2:7" x14ac:dyDescent="0.45">
      <c r="B1701" s="211"/>
      <c r="C1701" s="211"/>
      <c r="D1701" s="211"/>
      <c r="E1701" s="211"/>
      <c r="F1701" s="211"/>
      <c r="G1701" s="211"/>
    </row>
    <row r="1702" spans="2:7" x14ac:dyDescent="0.45">
      <c r="B1702" s="211"/>
      <c r="C1702" s="211"/>
      <c r="D1702" s="211"/>
      <c r="E1702" s="211"/>
      <c r="F1702" s="211"/>
      <c r="G1702" s="211"/>
    </row>
  </sheetData>
  <mergeCells count="3">
    <mergeCell ref="B3:G3"/>
    <mergeCell ref="B5:B6"/>
    <mergeCell ref="C5:G5"/>
  </mergeCells>
  <printOptions horizontalCentered="1" verticalCentered="1"/>
  <pageMargins left="0.39370078740157483" right="0.39370078740157483" top="0.39370078740157483" bottom="0.35433070866141736" header="0.51181102362204722" footer="0.27559055118110237"/>
  <pageSetup scale="45" orientation="landscape" r:id="rId1"/>
  <headerFooter alignWithMargins="0">
    <oddFooter>Página &amp;P de &amp;F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15"/>
  <sheetViews>
    <sheetView zoomScale="85" zoomScaleNormal="85" workbookViewId="0">
      <selection activeCell="F18" sqref="F18"/>
    </sheetView>
  </sheetViews>
  <sheetFormatPr baseColWidth="10" defaultColWidth="11.453125" defaultRowHeight="16.5" x14ac:dyDescent="0.45"/>
  <cols>
    <col min="1" max="1" width="5.54296875" style="86" customWidth="1"/>
    <col min="2" max="2" width="60.81640625" style="86" customWidth="1"/>
    <col min="3" max="3" width="11.453125" style="86"/>
    <col min="4" max="4" width="15.7265625" style="86" customWidth="1"/>
    <col min="5" max="5" width="11.453125" style="86"/>
    <col min="6" max="6" width="21" style="86" customWidth="1"/>
    <col min="7" max="7" width="19.26953125" style="86" bestFit="1" customWidth="1"/>
    <col min="8" max="8" width="46.453125" style="86" customWidth="1"/>
    <col min="9" max="16384" width="11.453125" style="86"/>
  </cols>
  <sheetData>
    <row r="1" spans="2:7" ht="20.149999999999999" customHeight="1" x14ac:dyDescent="0.45"/>
    <row r="2" spans="2:7" ht="30.75" customHeight="1" x14ac:dyDescent="0.45">
      <c r="B2" s="233" t="s">
        <v>324</v>
      </c>
      <c r="C2" s="233"/>
      <c r="D2" s="233"/>
      <c r="E2" s="233"/>
      <c r="F2" s="233"/>
      <c r="G2" s="233"/>
    </row>
    <row r="3" spans="2:7" ht="30.75" customHeight="1" x14ac:dyDescent="0.45">
      <c r="B3" s="106" t="s">
        <v>325</v>
      </c>
      <c r="C3" s="106" t="s">
        <v>326</v>
      </c>
      <c r="D3" s="106" t="s">
        <v>327</v>
      </c>
      <c r="E3" s="106" t="s">
        <v>328</v>
      </c>
      <c r="F3" s="106" t="s">
        <v>329</v>
      </c>
      <c r="G3" s="107" t="s">
        <v>330</v>
      </c>
    </row>
    <row r="4" spans="2:7" ht="15.75" customHeight="1" x14ac:dyDescent="0.45">
      <c r="B4" s="108" t="s">
        <v>240</v>
      </c>
      <c r="C4" s="108"/>
      <c r="D4" s="108"/>
      <c r="E4" s="108"/>
      <c r="F4" s="108"/>
      <c r="G4" s="108"/>
    </row>
    <row r="5" spans="2:7" ht="14.25" customHeight="1" x14ac:dyDescent="0.45">
      <c r="B5" s="109" t="s">
        <v>331</v>
      </c>
      <c r="C5" s="110"/>
      <c r="D5" s="110"/>
      <c r="E5" s="110"/>
      <c r="F5" s="110" t="s">
        <v>240</v>
      </c>
      <c r="G5" s="111">
        <v>21090537186</v>
      </c>
    </row>
    <row r="6" spans="2:7" ht="15.75" customHeight="1" x14ac:dyDescent="0.45">
      <c r="B6" s="234" t="s">
        <v>332</v>
      </c>
      <c r="C6" s="234"/>
      <c r="D6" s="234"/>
      <c r="E6" s="234"/>
      <c r="F6" s="234"/>
      <c r="G6" s="112">
        <f>SUM(G5:G5)</f>
        <v>21090537186</v>
      </c>
    </row>
    <row r="7" spans="2:7" ht="15.75" customHeight="1" x14ac:dyDescent="0.45">
      <c r="B7" s="108" t="s">
        <v>320</v>
      </c>
      <c r="C7" s="108"/>
      <c r="D7" s="108"/>
      <c r="E7" s="108"/>
      <c r="F7" s="108"/>
      <c r="G7" s="113"/>
    </row>
    <row r="8" spans="2:7" ht="14.25" customHeight="1" x14ac:dyDescent="0.45">
      <c r="B8" s="109" t="s">
        <v>333</v>
      </c>
      <c r="C8" s="110"/>
      <c r="D8" s="110"/>
      <c r="E8" s="110"/>
      <c r="F8" s="110" t="s">
        <v>320</v>
      </c>
      <c r="G8" s="111">
        <v>200000000</v>
      </c>
    </row>
    <row r="9" spans="2:7" ht="15.75" customHeight="1" x14ac:dyDescent="0.45">
      <c r="B9" s="108" t="s">
        <v>334</v>
      </c>
      <c r="C9" s="108"/>
      <c r="D9" s="108"/>
      <c r="E9" s="108"/>
      <c r="F9" s="108"/>
      <c r="G9" s="112">
        <f>SUM(G8:G8)</f>
        <v>200000000</v>
      </c>
    </row>
    <row r="10" spans="2:7" ht="15.75" customHeight="1" x14ac:dyDescent="0.45">
      <c r="B10" s="108" t="s">
        <v>321</v>
      </c>
      <c r="C10" s="108"/>
      <c r="D10" s="108"/>
      <c r="E10" s="108"/>
      <c r="F10" s="108"/>
      <c r="G10" s="113"/>
    </row>
    <row r="11" spans="2:7" ht="14.25" customHeight="1" x14ac:dyDescent="0.45">
      <c r="B11" s="114" t="s">
        <v>335</v>
      </c>
      <c r="C11" s="115"/>
      <c r="D11" s="115"/>
      <c r="E11" s="115"/>
      <c r="F11" s="114" t="s">
        <v>321</v>
      </c>
      <c r="G11" s="116">
        <v>463728876</v>
      </c>
    </row>
    <row r="12" spans="2:7" ht="14.25" customHeight="1" x14ac:dyDescent="0.45">
      <c r="B12" s="114" t="s">
        <v>336</v>
      </c>
      <c r="C12" s="115"/>
      <c r="D12" s="115"/>
      <c r="E12" s="115"/>
      <c r="F12" s="114" t="s">
        <v>321</v>
      </c>
      <c r="G12" s="116">
        <v>224175052</v>
      </c>
    </row>
    <row r="13" spans="2:7" ht="14.25" customHeight="1" x14ac:dyDescent="0.45">
      <c r="B13" s="114" t="s">
        <v>337</v>
      </c>
      <c r="C13" s="115"/>
      <c r="D13" s="115"/>
      <c r="E13" s="115"/>
      <c r="F13" s="114" t="s">
        <v>321</v>
      </c>
      <c r="G13" s="116">
        <v>95000000</v>
      </c>
    </row>
    <row r="14" spans="2:7" ht="15.75" customHeight="1" x14ac:dyDescent="0.45">
      <c r="B14" s="108" t="s">
        <v>338</v>
      </c>
      <c r="C14" s="108"/>
      <c r="D14" s="108"/>
      <c r="E14" s="108"/>
      <c r="F14" s="108"/>
      <c r="G14" s="112">
        <f>SUM(G11:G13)</f>
        <v>782903928</v>
      </c>
    </row>
    <row r="15" spans="2:7" ht="16.5" customHeight="1" x14ac:dyDescent="0.45">
      <c r="B15" s="117"/>
      <c r="C15" s="117"/>
      <c r="D15" s="117"/>
      <c r="E15" s="117"/>
      <c r="F15" s="118" t="s">
        <v>339</v>
      </c>
      <c r="G15" s="119">
        <f>G6+G9+G14</f>
        <v>22073441114</v>
      </c>
    </row>
  </sheetData>
  <mergeCells count="2">
    <mergeCell ref="B2:G2"/>
    <mergeCell ref="B6:F6"/>
  </mergeCells>
  <pageMargins left="0.70866141732283472" right="0.70866141732283472" top="0.74803149606299213" bottom="0.74803149606299213" header="0.31496062992125984" footer="0.31496062992125984"/>
  <pageSetup scale="62" orientation="portrait" r:id="rId1"/>
  <headerFooter>
    <oddFooter>Página &amp;P de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zoomScale="85" zoomScaleNormal="85" workbookViewId="0">
      <pane ySplit="4" topLeftCell="A5" activePane="bottomLeft" state="frozen"/>
      <selection activeCell="G18" sqref="G18"/>
      <selection pane="bottomLeft" activeCell="F12" sqref="F12"/>
    </sheetView>
  </sheetViews>
  <sheetFormatPr baseColWidth="10" defaultColWidth="11.453125" defaultRowHeight="16.5" x14ac:dyDescent="0.45"/>
  <cols>
    <col min="1" max="1" width="5.54296875" style="86" customWidth="1"/>
    <col min="2" max="2" width="63.7265625" style="86" customWidth="1"/>
    <col min="3" max="3" width="11.453125" style="86"/>
    <col min="4" max="4" width="15.7265625" style="86" customWidth="1"/>
    <col min="5" max="5" width="11.453125" style="86"/>
    <col min="6" max="6" width="22.26953125" style="86" customWidth="1"/>
    <col min="7" max="7" width="19.26953125" style="86" bestFit="1" customWidth="1"/>
    <col min="8" max="16384" width="11.453125" style="86"/>
  </cols>
  <sheetData>
    <row r="1" spans="2:7" ht="20.149999999999999" customHeight="1" x14ac:dyDescent="0.45"/>
    <row r="2" spans="2:7" x14ac:dyDescent="0.45">
      <c r="B2" s="235" t="s">
        <v>340</v>
      </c>
      <c r="C2" s="235"/>
      <c r="D2" s="235"/>
      <c r="E2" s="235"/>
      <c r="F2" s="235"/>
      <c r="G2" s="235"/>
    </row>
    <row r="3" spans="2:7" x14ac:dyDescent="0.45">
      <c r="B3" s="235"/>
      <c r="C3" s="235"/>
      <c r="D3" s="235"/>
      <c r="E3" s="235"/>
      <c r="F3" s="235"/>
      <c r="G3" s="235"/>
    </row>
    <row r="4" spans="2:7" ht="31.5" customHeight="1" x14ac:dyDescent="0.45">
      <c r="B4" s="121" t="s">
        <v>325</v>
      </c>
      <c r="C4" s="121" t="s">
        <v>326</v>
      </c>
      <c r="D4" s="121" t="s">
        <v>327</v>
      </c>
      <c r="E4" s="121" t="s">
        <v>328</v>
      </c>
      <c r="F4" s="121" t="s">
        <v>329</v>
      </c>
      <c r="G4" s="122" t="s">
        <v>330</v>
      </c>
    </row>
    <row r="5" spans="2:7" ht="15.75" customHeight="1" x14ac:dyDescent="0.45">
      <c r="B5" s="123" t="s">
        <v>319</v>
      </c>
      <c r="C5" s="123"/>
      <c r="D5" s="123"/>
      <c r="E5" s="123"/>
      <c r="F5" s="123"/>
      <c r="G5" s="124"/>
    </row>
    <row r="6" spans="2:7" s="120" customFormat="1" ht="16" x14ac:dyDescent="0.45">
      <c r="B6" s="125" t="s">
        <v>348</v>
      </c>
      <c r="C6" s="126"/>
      <c r="D6" s="126"/>
      <c r="E6" s="126">
        <v>1</v>
      </c>
      <c r="F6" s="126" t="s">
        <v>319</v>
      </c>
      <c r="G6" s="127">
        <v>1800000</v>
      </c>
    </row>
    <row r="7" spans="2:7" s="1" customFormat="1" ht="16" x14ac:dyDescent="0.45">
      <c r="B7" s="128" t="s">
        <v>349</v>
      </c>
      <c r="C7" s="126"/>
      <c r="D7" s="126"/>
      <c r="E7" s="126">
        <v>1</v>
      </c>
      <c r="F7" s="126" t="s">
        <v>319</v>
      </c>
      <c r="G7" s="129">
        <v>900000</v>
      </c>
    </row>
    <row r="8" spans="2:7" s="1" customFormat="1" ht="16" x14ac:dyDescent="0.45">
      <c r="B8" s="128" t="s">
        <v>350</v>
      </c>
      <c r="C8" s="126"/>
      <c r="D8" s="126"/>
      <c r="E8" s="126">
        <v>1</v>
      </c>
      <c r="F8" s="126" t="s">
        <v>319</v>
      </c>
      <c r="G8" s="129">
        <v>196040</v>
      </c>
    </row>
    <row r="9" spans="2:7" s="1" customFormat="1" ht="16" x14ac:dyDescent="0.45">
      <c r="B9" s="128" t="s">
        <v>351</v>
      </c>
      <c r="C9" s="126"/>
      <c r="D9" s="126"/>
      <c r="E9" s="126">
        <v>1</v>
      </c>
      <c r="F9" s="126" t="s">
        <v>319</v>
      </c>
      <c r="G9" s="129">
        <v>150000</v>
      </c>
    </row>
    <row r="10" spans="2:7" s="1" customFormat="1" ht="16" x14ac:dyDescent="0.45">
      <c r="B10" s="128" t="s">
        <v>352</v>
      </c>
      <c r="C10" s="126"/>
      <c r="D10" s="126"/>
      <c r="E10" s="126">
        <v>1</v>
      </c>
      <c r="F10" s="126" t="s">
        <v>319</v>
      </c>
      <c r="G10" s="129">
        <v>4200000</v>
      </c>
    </row>
    <row r="11" spans="2:7" s="1" customFormat="1" ht="16" x14ac:dyDescent="0.45">
      <c r="B11" s="128" t="s">
        <v>353</v>
      </c>
      <c r="C11" s="126" t="s">
        <v>354</v>
      </c>
      <c r="D11" s="126" t="s">
        <v>355</v>
      </c>
      <c r="E11" s="126">
        <v>1</v>
      </c>
      <c r="F11" s="126" t="s">
        <v>319</v>
      </c>
      <c r="G11" s="129">
        <v>2631574</v>
      </c>
    </row>
    <row r="12" spans="2:7" s="1" customFormat="1" ht="16" x14ac:dyDescent="0.45">
      <c r="B12" s="128" t="s">
        <v>356</v>
      </c>
      <c r="C12" s="126" t="s">
        <v>354</v>
      </c>
      <c r="D12" s="126" t="s">
        <v>357</v>
      </c>
      <c r="E12" s="126">
        <v>1</v>
      </c>
      <c r="F12" s="126" t="s">
        <v>319</v>
      </c>
      <c r="G12" s="129">
        <v>2631574</v>
      </c>
    </row>
    <row r="13" spans="2:7" s="1" customFormat="1" ht="16" x14ac:dyDescent="0.45">
      <c r="B13" s="128" t="s">
        <v>358</v>
      </c>
      <c r="C13" s="126" t="s">
        <v>354</v>
      </c>
      <c r="D13" s="126" t="s">
        <v>359</v>
      </c>
      <c r="E13" s="126">
        <v>1</v>
      </c>
      <c r="F13" s="126" t="s">
        <v>319</v>
      </c>
      <c r="G13" s="129">
        <v>2631574</v>
      </c>
    </row>
    <row r="14" spans="2:7" s="1" customFormat="1" ht="16" x14ac:dyDescent="0.45">
      <c r="B14" s="128" t="s">
        <v>360</v>
      </c>
      <c r="C14" s="126" t="s">
        <v>354</v>
      </c>
      <c r="D14" s="126" t="s">
        <v>361</v>
      </c>
      <c r="E14" s="126">
        <v>1</v>
      </c>
      <c r="F14" s="126" t="s">
        <v>319</v>
      </c>
      <c r="G14" s="129">
        <v>2631574</v>
      </c>
    </row>
    <row r="15" spans="2:7" s="1" customFormat="1" ht="16" x14ac:dyDescent="0.45">
      <c r="B15" s="128" t="s">
        <v>362</v>
      </c>
      <c r="C15" s="126" t="s">
        <v>354</v>
      </c>
      <c r="D15" s="126" t="s">
        <v>363</v>
      </c>
      <c r="E15" s="126">
        <v>1</v>
      </c>
      <c r="F15" s="126" t="s">
        <v>319</v>
      </c>
      <c r="G15" s="129">
        <v>2631574</v>
      </c>
    </row>
    <row r="16" spans="2:7" s="1" customFormat="1" ht="16" x14ac:dyDescent="0.45">
      <c r="B16" s="128" t="s">
        <v>364</v>
      </c>
      <c r="C16" s="126" t="s">
        <v>354</v>
      </c>
      <c r="D16" s="126" t="s">
        <v>365</v>
      </c>
      <c r="E16" s="126">
        <v>1</v>
      </c>
      <c r="F16" s="126" t="s">
        <v>319</v>
      </c>
      <c r="G16" s="129">
        <v>2631574</v>
      </c>
    </row>
    <row r="17" spans="2:7" s="1" customFormat="1" ht="16" x14ac:dyDescent="0.45">
      <c r="B17" s="128" t="s">
        <v>366</v>
      </c>
      <c r="C17" s="126" t="s">
        <v>354</v>
      </c>
      <c r="D17" s="126" t="s">
        <v>367</v>
      </c>
      <c r="E17" s="126">
        <v>1</v>
      </c>
      <c r="F17" s="126" t="s">
        <v>319</v>
      </c>
      <c r="G17" s="129">
        <v>2631574</v>
      </c>
    </row>
    <row r="18" spans="2:7" s="1" customFormat="1" ht="16" x14ac:dyDescent="0.45">
      <c r="B18" s="128" t="s">
        <v>368</v>
      </c>
      <c r="C18" s="126" t="s">
        <v>354</v>
      </c>
      <c r="D18" s="126" t="s">
        <v>369</v>
      </c>
      <c r="E18" s="126">
        <v>1</v>
      </c>
      <c r="F18" s="126" t="s">
        <v>319</v>
      </c>
      <c r="G18" s="129">
        <v>2631574</v>
      </c>
    </row>
    <row r="19" spans="2:7" s="1" customFormat="1" ht="16" x14ac:dyDescent="0.45">
      <c r="B19" s="128" t="s">
        <v>370</v>
      </c>
      <c r="C19" s="126" t="s">
        <v>354</v>
      </c>
      <c r="D19" s="126" t="s">
        <v>371</v>
      </c>
      <c r="E19" s="126">
        <v>1</v>
      </c>
      <c r="F19" s="126" t="s">
        <v>319</v>
      </c>
      <c r="G19" s="129">
        <v>3620761</v>
      </c>
    </row>
    <row r="20" spans="2:7" x14ac:dyDescent="0.45">
      <c r="B20" s="123" t="s">
        <v>372</v>
      </c>
      <c r="C20" s="123"/>
      <c r="D20" s="123"/>
      <c r="E20" s="123"/>
      <c r="F20" s="123"/>
      <c r="G20" s="124">
        <f>SUM(G6:G19)</f>
        <v>31919393</v>
      </c>
    </row>
    <row r="21" spans="2:7" x14ac:dyDescent="0.45">
      <c r="B21" s="123" t="s">
        <v>320</v>
      </c>
      <c r="C21" s="123"/>
      <c r="D21" s="123"/>
      <c r="E21" s="123"/>
      <c r="F21" s="123"/>
      <c r="G21" s="123"/>
    </row>
    <row r="22" spans="2:7" s="1" customFormat="1" ht="12.75" customHeight="1" x14ac:dyDescent="0.45">
      <c r="B22" s="128" t="s">
        <v>341</v>
      </c>
      <c r="C22" s="126"/>
      <c r="D22" s="126"/>
      <c r="E22" s="126">
        <v>1</v>
      </c>
      <c r="F22" s="126" t="s">
        <v>320</v>
      </c>
      <c r="G22" s="129">
        <v>1500000</v>
      </c>
    </row>
    <row r="23" spans="2:7" s="1" customFormat="1" ht="16" x14ac:dyDescent="0.45">
      <c r="B23" s="128" t="s">
        <v>342</v>
      </c>
      <c r="C23" s="126"/>
      <c r="D23" s="126"/>
      <c r="E23" s="126">
        <v>1</v>
      </c>
      <c r="F23" s="126" t="s">
        <v>320</v>
      </c>
      <c r="G23" s="129">
        <v>1500000</v>
      </c>
    </row>
    <row r="24" spans="2:7" s="1" customFormat="1" ht="16" x14ac:dyDescent="0.45">
      <c r="B24" s="128" t="s">
        <v>343</v>
      </c>
      <c r="C24" s="126"/>
      <c r="D24" s="126"/>
      <c r="E24" s="126">
        <v>1</v>
      </c>
      <c r="F24" s="126" t="s">
        <v>320</v>
      </c>
      <c r="G24" s="129">
        <v>1500000</v>
      </c>
    </row>
    <row r="25" spans="2:7" s="1" customFormat="1" ht="16" x14ac:dyDescent="0.45">
      <c r="B25" s="128" t="s">
        <v>344</v>
      </c>
      <c r="C25" s="126"/>
      <c r="D25" s="126"/>
      <c r="E25" s="126">
        <v>1</v>
      </c>
      <c r="F25" s="126" t="s">
        <v>320</v>
      </c>
      <c r="G25" s="129">
        <v>1500000</v>
      </c>
    </row>
    <row r="26" spans="2:7" s="1" customFormat="1" ht="16" x14ac:dyDescent="0.45">
      <c r="B26" s="128" t="s">
        <v>345</v>
      </c>
      <c r="C26" s="126"/>
      <c r="D26" s="126"/>
      <c r="E26" s="126">
        <v>1</v>
      </c>
      <c r="F26" s="126" t="s">
        <v>320</v>
      </c>
      <c r="G26" s="129">
        <v>1500000</v>
      </c>
    </row>
    <row r="27" spans="2:7" s="1" customFormat="1" ht="16" x14ac:dyDescent="0.45">
      <c r="B27" s="128" t="s">
        <v>346</v>
      </c>
      <c r="C27" s="126"/>
      <c r="D27" s="126"/>
      <c r="E27" s="126">
        <v>1</v>
      </c>
      <c r="F27" s="126" t="s">
        <v>320</v>
      </c>
      <c r="G27" s="129">
        <v>2500000</v>
      </c>
    </row>
    <row r="28" spans="2:7" s="1" customFormat="1" ht="16" x14ac:dyDescent="0.45">
      <c r="B28" s="128" t="s">
        <v>347</v>
      </c>
      <c r="C28" s="126"/>
      <c r="D28" s="126"/>
      <c r="E28" s="126">
        <v>1</v>
      </c>
      <c r="F28" s="126" t="s">
        <v>320</v>
      </c>
      <c r="G28" s="129">
        <v>1700000</v>
      </c>
    </row>
    <row r="29" spans="2:7" s="1" customFormat="1" ht="15.75" customHeight="1" x14ac:dyDescent="0.25">
      <c r="B29" s="123" t="s">
        <v>334</v>
      </c>
      <c r="C29" s="123"/>
      <c r="D29" s="123"/>
      <c r="E29" s="123"/>
      <c r="F29" s="123"/>
      <c r="G29" s="124">
        <f>SUM(G22:G28)</f>
        <v>11700000</v>
      </c>
    </row>
    <row r="30" spans="2:7" x14ac:dyDescent="0.45">
      <c r="B30" s="130"/>
      <c r="C30" s="130"/>
      <c r="D30" s="130"/>
      <c r="E30" s="130"/>
      <c r="F30" s="131" t="s">
        <v>373</v>
      </c>
      <c r="G30" s="132">
        <f>G29+G20</f>
        <v>43619393</v>
      </c>
    </row>
  </sheetData>
  <mergeCells count="1">
    <mergeCell ref="B2:G3"/>
  </mergeCells>
  <pageMargins left="0.70866141732283472" right="0.70866141732283472" top="0.74803149606299213" bottom="0.74803149606299213" header="0.31496062992125984" footer="0.31496062992125984"/>
  <pageSetup scale="60" orientation="portrait" r:id="rId1"/>
  <headerFooter>
    <oddFooter>Página &amp;P de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5"/>
  <sheetViews>
    <sheetView zoomScale="85" zoomScaleNormal="85" workbookViewId="0">
      <selection activeCell="G22" sqref="G22"/>
    </sheetView>
  </sheetViews>
  <sheetFormatPr baseColWidth="10" defaultColWidth="11.453125" defaultRowHeight="16.5" x14ac:dyDescent="0.45"/>
  <cols>
    <col min="1" max="1" width="5.54296875" style="86" customWidth="1"/>
    <col min="2" max="2" width="32.453125" style="86" customWidth="1"/>
    <col min="3" max="4" width="21.26953125" style="86" customWidth="1"/>
    <col min="5" max="5" width="16.1796875" style="86" customWidth="1"/>
    <col min="6" max="6" width="11.453125" style="86" customWidth="1"/>
    <col min="7" max="7" width="21.453125" style="86" customWidth="1"/>
    <col min="8" max="8" width="19.26953125" style="86" customWidth="1"/>
    <col min="9" max="16384" width="11.453125" style="86"/>
  </cols>
  <sheetData>
    <row r="2" spans="2:8" ht="31.5" customHeight="1" x14ac:dyDescent="0.45">
      <c r="B2" s="236" t="s">
        <v>374</v>
      </c>
      <c r="C2" s="236"/>
      <c r="D2" s="236"/>
      <c r="E2" s="236"/>
      <c r="F2" s="236"/>
      <c r="G2" s="236"/>
      <c r="H2" s="236"/>
    </row>
    <row r="3" spans="2:8" ht="31.5" customHeight="1" x14ac:dyDescent="0.45">
      <c r="B3" s="121" t="s">
        <v>325</v>
      </c>
      <c r="C3" s="121" t="s">
        <v>326</v>
      </c>
      <c r="D3" s="121" t="s">
        <v>860</v>
      </c>
      <c r="E3" s="121" t="s">
        <v>327</v>
      </c>
      <c r="F3" s="121" t="s">
        <v>328</v>
      </c>
      <c r="G3" s="121" t="s">
        <v>329</v>
      </c>
      <c r="H3" s="122" t="s">
        <v>330</v>
      </c>
    </row>
    <row r="4" spans="2:8" ht="15.75" customHeight="1" x14ac:dyDescent="0.45">
      <c r="B4" s="134" t="s">
        <v>240</v>
      </c>
      <c r="C4" s="134"/>
      <c r="D4" s="134"/>
      <c r="E4" s="134"/>
      <c r="F4" s="134"/>
      <c r="G4" s="134"/>
      <c r="H4" s="134"/>
    </row>
    <row r="5" spans="2:8" s="133" customFormat="1" ht="12.75" customHeight="1" x14ac:dyDescent="0.45">
      <c r="B5" s="135" t="s">
        <v>375</v>
      </c>
      <c r="C5" s="135" t="s">
        <v>376</v>
      </c>
      <c r="D5" s="135"/>
      <c r="E5" s="135" t="s">
        <v>376</v>
      </c>
      <c r="F5" s="136">
        <v>1</v>
      </c>
      <c r="G5" s="136" t="s">
        <v>240</v>
      </c>
      <c r="H5" s="137">
        <v>300000000</v>
      </c>
    </row>
    <row r="6" spans="2:8" s="133" customFormat="1" ht="12.75" customHeight="1" x14ac:dyDescent="0.45">
      <c r="B6" s="135" t="s">
        <v>377</v>
      </c>
      <c r="C6" s="135" t="s">
        <v>376</v>
      </c>
      <c r="D6" s="135"/>
      <c r="E6" s="135" t="s">
        <v>376</v>
      </c>
      <c r="F6" s="136">
        <v>1</v>
      </c>
      <c r="G6" s="136" t="s">
        <v>240</v>
      </c>
      <c r="H6" s="137">
        <v>43200000</v>
      </c>
    </row>
    <row r="7" spans="2:8" s="133" customFormat="1" ht="15.75" customHeight="1" x14ac:dyDescent="0.45">
      <c r="B7" s="134" t="s">
        <v>332</v>
      </c>
      <c r="C7" s="134"/>
      <c r="D7" s="134"/>
      <c r="E7" s="134"/>
      <c r="F7" s="134"/>
      <c r="G7" s="134"/>
      <c r="H7" s="138">
        <f>SUM(H5:H6)</f>
        <v>343200000</v>
      </c>
    </row>
    <row r="8" spans="2:8" s="133" customFormat="1" ht="15.75" customHeight="1" x14ac:dyDescent="0.45">
      <c r="B8" s="134" t="s">
        <v>241</v>
      </c>
      <c r="C8" s="134"/>
      <c r="D8" s="134"/>
      <c r="E8" s="134"/>
      <c r="F8" s="134"/>
      <c r="G8" s="134"/>
      <c r="H8" s="139"/>
    </row>
    <row r="9" spans="2:8" s="133" customFormat="1" ht="12.75" customHeight="1" x14ac:dyDescent="0.45">
      <c r="B9" s="135" t="s">
        <v>378</v>
      </c>
      <c r="C9" s="135"/>
      <c r="D9" s="135"/>
      <c r="E9" s="135"/>
      <c r="F9" s="135">
        <v>1</v>
      </c>
      <c r="G9" s="135" t="s">
        <v>318</v>
      </c>
      <c r="H9" s="140">
        <v>17617500</v>
      </c>
    </row>
    <row r="10" spans="2:8" s="133" customFormat="1" ht="12.75" customHeight="1" x14ac:dyDescent="0.45">
      <c r="B10" s="141" t="s">
        <v>379</v>
      </c>
      <c r="C10" s="141" t="s">
        <v>376</v>
      </c>
      <c r="D10" s="141"/>
      <c r="E10" s="141" t="s">
        <v>376</v>
      </c>
      <c r="F10" s="136">
        <v>1</v>
      </c>
      <c r="G10" s="135" t="s">
        <v>318</v>
      </c>
      <c r="H10" s="140">
        <v>1904343</v>
      </c>
    </row>
    <row r="11" spans="2:8" s="133" customFormat="1" ht="12.75" customHeight="1" x14ac:dyDescent="0.45">
      <c r="B11" s="141" t="s">
        <v>380</v>
      </c>
      <c r="C11" s="141" t="s">
        <v>376</v>
      </c>
      <c r="D11" s="141"/>
      <c r="E11" s="141" t="s">
        <v>376</v>
      </c>
      <c r="F11" s="136">
        <v>1</v>
      </c>
      <c r="G11" s="135" t="s">
        <v>318</v>
      </c>
      <c r="H11" s="140">
        <v>1207160</v>
      </c>
    </row>
    <row r="12" spans="2:8" s="133" customFormat="1" ht="12.75" customHeight="1" x14ac:dyDescent="0.45">
      <c r="B12" s="141" t="s">
        <v>381</v>
      </c>
      <c r="C12" s="141" t="s">
        <v>382</v>
      </c>
      <c r="D12" s="141"/>
      <c r="E12" s="141" t="s">
        <v>376</v>
      </c>
      <c r="F12" s="136">
        <v>1</v>
      </c>
      <c r="G12" s="135" t="s">
        <v>318</v>
      </c>
      <c r="H12" s="140">
        <v>2923500</v>
      </c>
    </row>
    <row r="13" spans="2:8" s="133" customFormat="1" ht="12.75" customHeight="1" x14ac:dyDescent="0.45">
      <c r="B13" s="141" t="s">
        <v>383</v>
      </c>
      <c r="C13" s="141" t="s">
        <v>384</v>
      </c>
      <c r="D13" s="141"/>
      <c r="E13" s="141" t="s">
        <v>376</v>
      </c>
      <c r="F13" s="136">
        <v>1</v>
      </c>
      <c r="G13" s="135" t="s">
        <v>318</v>
      </c>
      <c r="H13" s="140">
        <v>5583080</v>
      </c>
    </row>
    <row r="14" spans="2:8" s="133" customFormat="1" ht="12.75" customHeight="1" x14ac:dyDescent="0.45">
      <c r="B14" s="141" t="s">
        <v>385</v>
      </c>
      <c r="C14" s="141" t="s">
        <v>386</v>
      </c>
      <c r="D14" s="141"/>
      <c r="E14" s="141" t="s">
        <v>387</v>
      </c>
      <c r="F14" s="136">
        <v>1</v>
      </c>
      <c r="G14" s="135" t="s">
        <v>318</v>
      </c>
      <c r="H14" s="137">
        <v>19188263</v>
      </c>
    </row>
    <row r="15" spans="2:8" s="133" customFormat="1" ht="12.75" customHeight="1" x14ac:dyDescent="0.45">
      <c r="B15" s="135" t="s">
        <v>388</v>
      </c>
      <c r="C15" s="135" t="s">
        <v>389</v>
      </c>
      <c r="D15" s="135"/>
      <c r="E15" s="135" t="s">
        <v>376</v>
      </c>
      <c r="F15" s="136">
        <v>1</v>
      </c>
      <c r="G15" s="135" t="s">
        <v>318</v>
      </c>
      <c r="H15" s="137">
        <v>2131796</v>
      </c>
    </row>
    <row r="16" spans="2:8" s="133" customFormat="1" ht="12.75" customHeight="1" x14ac:dyDescent="0.45">
      <c r="B16" s="135" t="s">
        <v>390</v>
      </c>
      <c r="C16" s="135" t="s">
        <v>391</v>
      </c>
      <c r="D16" s="135"/>
      <c r="E16" s="135" t="s">
        <v>376</v>
      </c>
      <c r="F16" s="136">
        <v>1</v>
      </c>
      <c r="G16" s="135" t="s">
        <v>318</v>
      </c>
      <c r="H16" s="137">
        <v>11832000</v>
      </c>
    </row>
    <row r="17" spans="2:8" s="133" customFormat="1" ht="12.75" customHeight="1" x14ac:dyDescent="0.45">
      <c r="B17" s="135" t="s">
        <v>392</v>
      </c>
      <c r="C17" s="135" t="s">
        <v>391</v>
      </c>
      <c r="D17" s="135"/>
      <c r="E17" s="135" t="s">
        <v>376</v>
      </c>
      <c r="F17" s="136">
        <v>1</v>
      </c>
      <c r="G17" s="135" t="s">
        <v>318</v>
      </c>
      <c r="H17" s="137">
        <v>17284000</v>
      </c>
    </row>
    <row r="18" spans="2:8" s="133" customFormat="1" ht="12.75" customHeight="1" x14ac:dyDescent="0.45">
      <c r="B18" s="135" t="s">
        <v>393</v>
      </c>
      <c r="C18" s="135" t="s">
        <v>394</v>
      </c>
      <c r="D18" s="135"/>
      <c r="E18" s="135" t="s">
        <v>376</v>
      </c>
      <c r="F18" s="136">
        <v>1</v>
      </c>
      <c r="G18" s="135" t="s">
        <v>318</v>
      </c>
      <c r="H18" s="137">
        <v>8393534</v>
      </c>
    </row>
    <row r="19" spans="2:8" s="133" customFormat="1" ht="12.75" customHeight="1" x14ac:dyDescent="0.45">
      <c r="B19" s="135" t="s">
        <v>395</v>
      </c>
      <c r="C19" s="135" t="s">
        <v>376</v>
      </c>
      <c r="D19" s="135"/>
      <c r="E19" s="135" t="s">
        <v>376</v>
      </c>
      <c r="F19" s="136">
        <v>1</v>
      </c>
      <c r="G19" s="135" t="s">
        <v>318</v>
      </c>
      <c r="H19" s="137">
        <v>2545000</v>
      </c>
    </row>
    <row r="20" spans="2:8" s="133" customFormat="1" ht="12.75" customHeight="1" x14ac:dyDescent="0.45">
      <c r="B20" s="135" t="s">
        <v>396</v>
      </c>
      <c r="C20" s="135" t="s">
        <v>376</v>
      </c>
      <c r="D20" s="135"/>
      <c r="E20" s="135" t="s">
        <v>376</v>
      </c>
      <c r="F20" s="136">
        <v>1</v>
      </c>
      <c r="G20" s="135" t="s">
        <v>318</v>
      </c>
      <c r="H20" s="137">
        <v>6910000</v>
      </c>
    </row>
    <row r="21" spans="2:8" s="133" customFormat="1" ht="12.75" customHeight="1" x14ac:dyDescent="0.45">
      <c r="B21" s="135" t="s">
        <v>397</v>
      </c>
      <c r="C21" s="135"/>
      <c r="D21" s="135"/>
      <c r="E21" s="135"/>
      <c r="F21" s="136">
        <v>1</v>
      </c>
      <c r="G21" s="135" t="s">
        <v>318</v>
      </c>
      <c r="H21" s="137">
        <v>394400</v>
      </c>
    </row>
    <row r="22" spans="2:8" s="133" customFormat="1" ht="12.75" customHeight="1" x14ac:dyDescent="0.45">
      <c r="B22" s="135" t="s">
        <v>398</v>
      </c>
      <c r="C22" s="135"/>
      <c r="D22" s="135"/>
      <c r="E22" s="135"/>
      <c r="F22" s="136">
        <v>3</v>
      </c>
      <c r="G22" s="135" t="s">
        <v>318</v>
      </c>
      <c r="H22" s="137">
        <v>248820</v>
      </c>
    </row>
    <row r="23" spans="2:8" s="133" customFormat="1" ht="12.75" customHeight="1" x14ac:dyDescent="0.45">
      <c r="B23" s="135" t="s">
        <v>399</v>
      </c>
      <c r="C23" s="135"/>
      <c r="D23" s="135"/>
      <c r="E23" s="135"/>
      <c r="F23" s="136">
        <v>1</v>
      </c>
      <c r="G23" s="135" t="s">
        <v>318</v>
      </c>
      <c r="H23" s="137">
        <v>204314</v>
      </c>
    </row>
    <row r="24" spans="2:8" s="133" customFormat="1" ht="12.75" customHeight="1" x14ac:dyDescent="0.45">
      <c r="B24" s="135" t="s">
        <v>400</v>
      </c>
      <c r="C24" s="135"/>
      <c r="D24" s="135"/>
      <c r="E24" s="135"/>
      <c r="F24" s="136">
        <v>2</v>
      </c>
      <c r="G24" s="135" t="s">
        <v>318</v>
      </c>
      <c r="H24" s="137">
        <v>2979750</v>
      </c>
    </row>
    <row r="25" spans="2:8" s="133" customFormat="1" ht="12.75" customHeight="1" x14ac:dyDescent="0.45">
      <c r="B25" s="135" t="s">
        <v>401</v>
      </c>
      <c r="C25" s="135"/>
      <c r="D25" s="135"/>
      <c r="E25" s="135"/>
      <c r="F25" s="136">
        <v>1</v>
      </c>
      <c r="G25" s="135" t="s">
        <v>318</v>
      </c>
      <c r="H25" s="137">
        <v>3718404.0000000009</v>
      </c>
    </row>
    <row r="26" spans="2:8" s="133" customFormat="1" ht="12.75" customHeight="1" x14ac:dyDescent="0.45">
      <c r="B26" s="135" t="s">
        <v>402</v>
      </c>
      <c r="C26" s="135" t="s">
        <v>403</v>
      </c>
      <c r="D26" s="135"/>
      <c r="E26" s="135"/>
      <c r="F26" s="135">
        <v>2</v>
      </c>
      <c r="G26" s="135" t="s">
        <v>318</v>
      </c>
      <c r="H26" s="140">
        <v>3484407.9999999995</v>
      </c>
    </row>
    <row r="27" spans="2:8" s="133" customFormat="1" ht="12.75" customHeight="1" x14ac:dyDescent="0.3">
      <c r="B27" s="135" t="s">
        <v>404</v>
      </c>
      <c r="C27" s="135" t="s">
        <v>405</v>
      </c>
      <c r="D27" s="135"/>
      <c r="E27" s="135" t="s">
        <v>406</v>
      </c>
      <c r="F27" s="135">
        <v>1</v>
      </c>
      <c r="G27" s="135" t="s">
        <v>318</v>
      </c>
      <c r="H27" s="140">
        <v>14781107.439999999</v>
      </c>
    </row>
    <row r="28" spans="2:8" s="133" customFormat="1" ht="12.75" customHeight="1" x14ac:dyDescent="0.45">
      <c r="B28" s="135" t="s">
        <v>407</v>
      </c>
      <c r="C28" s="135"/>
      <c r="D28" s="135"/>
      <c r="E28" s="135"/>
      <c r="F28" s="135">
        <v>1</v>
      </c>
      <c r="G28" s="135" t="s">
        <v>318</v>
      </c>
      <c r="H28" s="140">
        <v>9458640</v>
      </c>
    </row>
    <row r="29" spans="2:8" s="133" customFormat="1" ht="12.75" customHeight="1" x14ac:dyDescent="0.45">
      <c r="B29" s="135" t="s">
        <v>401</v>
      </c>
      <c r="C29" s="135" t="s">
        <v>408</v>
      </c>
      <c r="D29" s="135"/>
      <c r="E29" s="135"/>
      <c r="F29" s="135">
        <v>1</v>
      </c>
      <c r="G29" s="135" t="s">
        <v>318</v>
      </c>
      <c r="H29" s="140">
        <v>7323659.9999999991</v>
      </c>
    </row>
    <row r="30" spans="2:8" s="133" customFormat="1" ht="12.75" customHeight="1" x14ac:dyDescent="0.45">
      <c r="B30" s="135" t="s">
        <v>409</v>
      </c>
      <c r="C30" s="135"/>
      <c r="D30" s="135"/>
      <c r="E30" s="135"/>
      <c r="F30" s="135">
        <v>1</v>
      </c>
      <c r="G30" s="135" t="s">
        <v>318</v>
      </c>
      <c r="H30" s="140">
        <v>6659328</v>
      </c>
    </row>
    <row r="31" spans="2:8" s="133" customFormat="1" ht="12.75" customHeight="1" x14ac:dyDescent="0.45">
      <c r="B31" s="135" t="s">
        <v>410</v>
      </c>
      <c r="C31" s="135"/>
      <c r="D31" s="135"/>
      <c r="E31" s="135"/>
      <c r="F31" s="135">
        <v>1</v>
      </c>
      <c r="G31" s="135" t="s">
        <v>318</v>
      </c>
      <c r="H31" s="140">
        <v>8428212</v>
      </c>
    </row>
    <row r="32" spans="2:8" s="133" customFormat="1" ht="12.75" customHeight="1" x14ac:dyDescent="0.45">
      <c r="B32" s="135" t="s">
        <v>411</v>
      </c>
      <c r="C32" s="135"/>
      <c r="D32" s="135"/>
      <c r="E32" s="135"/>
      <c r="F32" s="135">
        <v>1</v>
      </c>
      <c r="G32" s="135" t="s">
        <v>318</v>
      </c>
      <c r="H32" s="140">
        <v>9668832</v>
      </c>
    </row>
    <row r="33" spans="2:8" s="133" customFormat="1" ht="12.75" customHeight="1" x14ac:dyDescent="0.45">
      <c r="B33" s="135" t="s">
        <v>412</v>
      </c>
      <c r="C33" s="135" t="s">
        <v>408</v>
      </c>
      <c r="D33" s="135"/>
      <c r="E33" s="135" t="s">
        <v>413</v>
      </c>
      <c r="F33" s="135">
        <v>1</v>
      </c>
      <c r="G33" s="135" t="s">
        <v>318</v>
      </c>
      <c r="H33" s="140">
        <v>5556371</v>
      </c>
    </row>
    <row r="34" spans="2:8" s="133" customFormat="1" ht="12.75" customHeight="1" x14ac:dyDescent="0.45">
      <c r="B34" s="135" t="s">
        <v>414</v>
      </c>
      <c r="C34" s="135" t="s">
        <v>415</v>
      </c>
      <c r="D34" s="135"/>
      <c r="E34" s="135">
        <v>2000715</v>
      </c>
      <c r="F34" s="135"/>
      <c r="G34" s="135" t="s">
        <v>318</v>
      </c>
      <c r="H34" s="140">
        <v>56956000</v>
      </c>
    </row>
    <row r="35" spans="2:8" s="133" customFormat="1" ht="12.75" customHeight="1" x14ac:dyDescent="0.45">
      <c r="B35" s="142" t="s">
        <v>598</v>
      </c>
      <c r="C35" s="135" t="s">
        <v>599</v>
      </c>
      <c r="D35" s="143" t="s">
        <v>376</v>
      </c>
      <c r="E35" s="135" t="s">
        <v>376</v>
      </c>
      <c r="F35" s="135">
        <v>1</v>
      </c>
      <c r="G35" s="136" t="s">
        <v>600</v>
      </c>
      <c r="H35" s="144">
        <v>1256934</v>
      </c>
    </row>
    <row r="36" spans="2:8" s="133" customFormat="1" ht="12.75" customHeight="1" x14ac:dyDescent="0.45">
      <c r="B36" s="142" t="s">
        <v>601</v>
      </c>
      <c r="C36" s="135" t="s">
        <v>599</v>
      </c>
      <c r="D36" s="143" t="s">
        <v>376</v>
      </c>
      <c r="E36" s="135" t="s">
        <v>376</v>
      </c>
      <c r="F36" s="135">
        <v>1</v>
      </c>
      <c r="G36" s="136" t="s">
        <v>320</v>
      </c>
      <c r="H36" s="144">
        <v>1527250</v>
      </c>
    </row>
    <row r="37" spans="2:8" s="133" customFormat="1" ht="15.75" customHeight="1" x14ac:dyDescent="0.45">
      <c r="B37" s="134" t="s">
        <v>416</v>
      </c>
      <c r="C37" s="134"/>
      <c r="D37" s="134"/>
      <c r="E37" s="134"/>
      <c r="F37" s="134"/>
      <c r="G37" s="134"/>
      <c r="H37" s="138">
        <f>SUM(H9:H36)</f>
        <v>230166606.44</v>
      </c>
    </row>
    <row r="38" spans="2:8" s="133" customFormat="1" ht="15.75" customHeight="1" x14ac:dyDescent="0.45">
      <c r="B38" s="134" t="s">
        <v>319</v>
      </c>
      <c r="C38" s="134"/>
      <c r="D38" s="134"/>
      <c r="E38" s="134"/>
      <c r="F38" s="134"/>
      <c r="G38" s="134"/>
      <c r="H38" s="139"/>
    </row>
    <row r="39" spans="2:8" s="133" customFormat="1" ht="12.75" customHeight="1" x14ac:dyDescent="0.45">
      <c r="B39" s="135" t="s">
        <v>417</v>
      </c>
      <c r="C39" s="135"/>
      <c r="D39" s="135"/>
      <c r="E39" s="135"/>
      <c r="F39" s="136">
        <v>1</v>
      </c>
      <c r="G39" s="136" t="s">
        <v>319</v>
      </c>
      <c r="H39" s="137">
        <v>3400000</v>
      </c>
    </row>
    <row r="40" spans="2:8" s="133" customFormat="1" ht="12.75" customHeight="1" x14ac:dyDescent="0.45">
      <c r="B40" s="135" t="s">
        <v>418</v>
      </c>
      <c r="C40" s="135" t="s">
        <v>419</v>
      </c>
      <c r="D40" s="135"/>
      <c r="E40" s="135">
        <v>515410</v>
      </c>
      <c r="F40" s="136">
        <v>1</v>
      </c>
      <c r="G40" s="136" t="s">
        <v>319</v>
      </c>
      <c r="H40" s="140">
        <v>475600</v>
      </c>
    </row>
    <row r="41" spans="2:8" s="133" customFormat="1" ht="12.75" customHeight="1" x14ac:dyDescent="0.45">
      <c r="B41" s="145" t="s">
        <v>420</v>
      </c>
      <c r="C41" s="141" t="s">
        <v>421</v>
      </c>
      <c r="D41" s="141"/>
      <c r="E41" s="141" t="s">
        <v>422</v>
      </c>
      <c r="F41" s="136">
        <v>1</v>
      </c>
      <c r="G41" s="136" t="s">
        <v>319</v>
      </c>
      <c r="H41" s="140">
        <v>550000</v>
      </c>
    </row>
    <row r="42" spans="2:8" s="133" customFormat="1" ht="12.75" customHeight="1" x14ac:dyDescent="0.45">
      <c r="B42" s="141" t="s">
        <v>423</v>
      </c>
      <c r="C42" s="135" t="s">
        <v>424</v>
      </c>
      <c r="D42" s="135"/>
      <c r="E42" s="135" t="s">
        <v>376</v>
      </c>
      <c r="F42" s="136">
        <v>1</v>
      </c>
      <c r="G42" s="136" t="s">
        <v>319</v>
      </c>
      <c r="H42" s="140">
        <v>1636992</v>
      </c>
    </row>
    <row r="43" spans="2:8" s="133" customFormat="1" ht="12.75" customHeight="1" x14ac:dyDescent="0.45">
      <c r="B43" s="141" t="s">
        <v>425</v>
      </c>
      <c r="C43" s="141" t="s">
        <v>426</v>
      </c>
      <c r="D43" s="141"/>
      <c r="E43" s="141" t="s">
        <v>427</v>
      </c>
      <c r="F43" s="136">
        <v>1</v>
      </c>
      <c r="G43" s="136" t="s">
        <v>319</v>
      </c>
      <c r="H43" s="137">
        <v>2471940</v>
      </c>
    </row>
    <row r="44" spans="2:8" s="133" customFormat="1" ht="12.75" customHeight="1" x14ac:dyDescent="0.45">
      <c r="B44" s="141" t="s">
        <v>425</v>
      </c>
      <c r="C44" s="141" t="s">
        <v>426</v>
      </c>
      <c r="D44" s="141"/>
      <c r="E44" s="141" t="s">
        <v>428</v>
      </c>
      <c r="F44" s="136">
        <v>1</v>
      </c>
      <c r="G44" s="136" t="s">
        <v>319</v>
      </c>
      <c r="H44" s="137">
        <v>2471940</v>
      </c>
    </row>
    <row r="45" spans="2:8" s="133" customFormat="1" ht="12.75" customHeight="1" x14ac:dyDescent="0.45">
      <c r="B45" s="141" t="s">
        <v>425</v>
      </c>
      <c r="C45" s="141" t="s">
        <v>426</v>
      </c>
      <c r="D45" s="141"/>
      <c r="E45" s="141" t="s">
        <v>429</v>
      </c>
      <c r="F45" s="136">
        <v>1</v>
      </c>
      <c r="G45" s="136" t="s">
        <v>319</v>
      </c>
      <c r="H45" s="137">
        <v>2471940</v>
      </c>
    </row>
    <row r="46" spans="2:8" s="133" customFormat="1" ht="12.75" customHeight="1" x14ac:dyDescent="0.45">
      <c r="B46" s="141" t="s">
        <v>430</v>
      </c>
      <c r="C46" s="141" t="s">
        <v>431</v>
      </c>
      <c r="D46" s="141"/>
      <c r="E46" s="141" t="s">
        <v>432</v>
      </c>
      <c r="F46" s="136">
        <v>1</v>
      </c>
      <c r="G46" s="136" t="s">
        <v>319</v>
      </c>
      <c r="H46" s="137">
        <v>2296800</v>
      </c>
    </row>
    <row r="47" spans="2:8" s="133" customFormat="1" ht="12.75" customHeight="1" x14ac:dyDescent="0.45">
      <c r="B47" s="141" t="s">
        <v>433</v>
      </c>
      <c r="C47" s="141"/>
      <c r="D47" s="141"/>
      <c r="E47" s="141"/>
      <c r="F47" s="136">
        <v>2</v>
      </c>
      <c r="G47" s="136" t="s">
        <v>319</v>
      </c>
      <c r="H47" s="137">
        <v>580000</v>
      </c>
    </row>
    <row r="48" spans="2:8" s="133" customFormat="1" ht="12.75" customHeight="1" x14ac:dyDescent="0.45">
      <c r="B48" s="135" t="s">
        <v>434</v>
      </c>
      <c r="C48" s="141" t="s">
        <v>376</v>
      </c>
      <c r="D48" s="141"/>
      <c r="E48" s="141" t="s">
        <v>376</v>
      </c>
      <c r="F48" s="136">
        <v>1</v>
      </c>
      <c r="G48" s="136" t="s">
        <v>319</v>
      </c>
      <c r="H48" s="137">
        <v>0</v>
      </c>
    </row>
    <row r="49" spans="2:8" s="133" customFormat="1" ht="12.75" customHeight="1" x14ac:dyDescent="0.45">
      <c r="B49" s="146" t="s">
        <v>435</v>
      </c>
      <c r="C49" s="135" t="s">
        <v>436</v>
      </c>
      <c r="D49" s="135"/>
      <c r="E49" s="135" t="s">
        <v>437</v>
      </c>
      <c r="F49" s="136">
        <v>1</v>
      </c>
      <c r="G49" s="136" t="s">
        <v>319</v>
      </c>
      <c r="H49" s="137">
        <v>1910000</v>
      </c>
    </row>
    <row r="50" spans="2:8" s="133" customFormat="1" ht="12.75" customHeight="1" x14ac:dyDescent="0.45">
      <c r="B50" s="146" t="s">
        <v>435</v>
      </c>
      <c r="C50" s="135" t="s">
        <v>436</v>
      </c>
      <c r="D50" s="135"/>
      <c r="E50" s="135" t="s">
        <v>438</v>
      </c>
      <c r="F50" s="136">
        <v>1</v>
      </c>
      <c r="G50" s="136" t="s">
        <v>319</v>
      </c>
      <c r="H50" s="137">
        <v>1910000</v>
      </c>
    </row>
    <row r="51" spans="2:8" s="133" customFormat="1" ht="12.75" customHeight="1" x14ac:dyDescent="0.45">
      <c r="B51" s="135" t="s">
        <v>435</v>
      </c>
      <c r="C51" s="135" t="s">
        <v>439</v>
      </c>
      <c r="D51" s="135"/>
      <c r="E51" s="135" t="s">
        <v>440</v>
      </c>
      <c r="F51" s="136">
        <v>1</v>
      </c>
      <c r="G51" s="136" t="s">
        <v>319</v>
      </c>
      <c r="H51" s="137">
        <v>1910000</v>
      </c>
    </row>
    <row r="52" spans="2:8" s="133" customFormat="1" ht="12.75" customHeight="1" x14ac:dyDescent="0.45">
      <c r="B52" s="135" t="s">
        <v>435</v>
      </c>
      <c r="C52" s="135" t="s">
        <v>439</v>
      </c>
      <c r="D52" s="135"/>
      <c r="E52" s="135" t="s">
        <v>441</v>
      </c>
      <c r="F52" s="136">
        <v>1</v>
      </c>
      <c r="G52" s="136" t="s">
        <v>319</v>
      </c>
      <c r="H52" s="137">
        <v>1800000</v>
      </c>
    </row>
    <row r="53" spans="2:8" s="133" customFormat="1" ht="12.75" customHeight="1" x14ac:dyDescent="0.45">
      <c r="B53" s="146" t="s">
        <v>435</v>
      </c>
      <c r="C53" s="135" t="s">
        <v>436</v>
      </c>
      <c r="D53" s="135"/>
      <c r="E53" s="135" t="s">
        <v>442</v>
      </c>
      <c r="F53" s="136">
        <v>1</v>
      </c>
      <c r="G53" s="136" t="s">
        <v>319</v>
      </c>
      <c r="H53" s="137">
        <v>1800000</v>
      </c>
    </row>
    <row r="54" spans="2:8" s="133" customFormat="1" ht="12.75" customHeight="1" x14ac:dyDescent="0.45">
      <c r="B54" s="135" t="s">
        <v>443</v>
      </c>
      <c r="C54" s="135"/>
      <c r="D54" s="135"/>
      <c r="E54" s="135"/>
      <c r="F54" s="136">
        <v>1</v>
      </c>
      <c r="G54" s="136" t="s">
        <v>319</v>
      </c>
      <c r="H54" s="137">
        <v>1005720</v>
      </c>
    </row>
    <row r="55" spans="2:8" s="133" customFormat="1" ht="12.75" customHeight="1" x14ac:dyDescent="0.45">
      <c r="B55" s="135" t="s">
        <v>444</v>
      </c>
      <c r="C55" s="135" t="s">
        <v>445</v>
      </c>
      <c r="D55" s="135"/>
      <c r="E55" s="135" t="s">
        <v>446</v>
      </c>
      <c r="F55" s="135">
        <v>1</v>
      </c>
      <c r="G55" s="136" t="s">
        <v>319</v>
      </c>
      <c r="H55" s="140">
        <v>3644720</v>
      </c>
    </row>
    <row r="56" spans="2:8" s="133" customFormat="1" ht="12.75" customHeight="1" x14ac:dyDescent="0.45">
      <c r="B56" s="142" t="s">
        <v>447</v>
      </c>
      <c r="C56" s="135"/>
      <c r="D56" s="135"/>
      <c r="E56" s="135"/>
      <c r="F56" s="135">
        <v>1</v>
      </c>
      <c r="G56" s="136" t="s">
        <v>319</v>
      </c>
      <c r="H56" s="144">
        <v>390000</v>
      </c>
    </row>
    <row r="57" spans="2:8" s="133" customFormat="1" ht="12.75" customHeight="1" x14ac:dyDescent="0.45">
      <c r="B57" s="142" t="s">
        <v>448</v>
      </c>
      <c r="C57" s="135"/>
      <c r="D57" s="135"/>
      <c r="E57" s="135"/>
      <c r="F57" s="135">
        <v>1</v>
      </c>
      <c r="G57" s="136" t="s">
        <v>319</v>
      </c>
      <c r="H57" s="144">
        <v>6380000</v>
      </c>
    </row>
    <row r="58" spans="2:8" s="133" customFormat="1" ht="12.75" customHeight="1" x14ac:dyDescent="0.45">
      <c r="B58" s="142" t="s">
        <v>448</v>
      </c>
      <c r="C58" s="135"/>
      <c r="D58" s="135"/>
      <c r="E58" s="135"/>
      <c r="F58" s="135">
        <v>1</v>
      </c>
      <c r="G58" s="136" t="s">
        <v>319</v>
      </c>
      <c r="H58" s="144">
        <v>6380000</v>
      </c>
    </row>
    <row r="59" spans="2:8" s="133" customFormat="1" ht="12.75" customHeight="1" x14ac:dyDescent="0.45">
      <c r="B59" s="142" t="s">
        <v>448</v>
      </c>
      <c r="C59" s="135"/>
      <c r="D59" s="135"/>
      <c r="E59" s="135"/>
      <c r="F59" s="135">
        <v>1</v>
      </c>
      <c r="G59" s="136" t="s">
        <v>319</v>
      </c>
      <c r="H59" s="144">
        <v>6380000</v>
      </c>
    </row>
    <row r="60" spans="2:8" s="133" customFormat="1" ht="12.75" customHeight="1" x14ac:dyDescent="0.45">
      <c r="B60" s="142" t="s">
        <v>449</v>
      </c>
      <c r="C60" s="141" t="s">
        <v>376</v>
      </c>
      <c r="D60" s="141"/>
      <c r="E60" s="141" t="s">
        <v>376</v>
      </c>
      <c r="F60" s="136">
        <v>1</v>
      </c>
      <c r="G60" s="136" t="s">
        <v>321</v>
      </c>
      <c r="H60" s="137">
        <v>9268400</v>
      </c>
    </row>
    <row r="61" spans="2:8" s="133" customFormat="1" ht="12.75" customHeight="1" x14ac:dyDescent="0.45">
      <c r="B61" s="142" t="s">
        <v>450</v>
      </c>
      <c r="C61" s="135"/>
      <c r="D61" s="135"/>
      <c r="E61" s="135"/>
      <c r="F61" s="135">
        <v>1</v>
      </c>
      <c r="G61" s="136" t="s">
        <v>319</v>
      </c>
      <c r="H61" s="144">
        <v>410000</v>
      </c>
    </row>
    <row r="62" spans="2:8" s="133" customFormat="1" ht="12.75" customHeight="1" x14ac:dyDescent="0.45">
      <c r="B62" s="142" t="s">
        <v>450</v>
      </c>
      <c r="C62" s="135"/>
      <c r="D62" s="135"/>
      <c r="E62" s="135"/>
      <c r="F62" s="135">
        <v>1</v>
      </c>
      <c r="G62" s="136" t="s">
        <v>319</v>
      </c>
      <c r="H62" s="144">
        <v>410000</v>
      </c>
    </row>
    <row r="63" spans="2:8" s="133" customFormat="1" ht="12.75" customHeight="1" x14ac:dyDescent="0.45">
      <c r="B63" s="142" t="s">
        <v>450</v>
      </c>
      <c r="C63" s="135"/>
      <c r="D63" s="135"/>
      <c r="E63" s="135"/>
      <c r="F63" s="135">
        <v>1</v>
      </c>
      <c r="G63" s="136" t="s">
        <v>319</v>
      </c>
      <c r="H63" s="144">
        <v>410000</v>
      </c>
    </row>
    <row r="64" spans="2:8" s="133" customFormat="1" ht="12.75" customHeight="1" x14ac:dyDescent="0.45">
      <c r="B64" s="142" t="s">
        <v>450</v>
      </c>
      <c r="C64" s="135"/>
      <c r="D64" s="135"/>
      <c r="E64" s="135"/>
      <c r="F64" s="135">
        <v>1</v>
      </c>
      <c r="G64" s="136" t="s">
        <v>319</v>
      </c>
      <c r="H64" s="144">
        <v>410000</v>
      </c>
    </row>
    <row r="65" spans="2:8" s="133" customFormat="1" ht="12.75" customHeight="1" x14ac:dyDescent="0.45">
      <c r="B65" s="142" t="s">
        <v>450</v>
      </c>
      <c r="C65" s="135"/>
      <c r="D65" s="135"/>
      <c r="E65" s="135"/>
      <c r="F65" s="135">
        <v>1</v>
      </c>
      <c r="G65" s="136" t="s">
        <v>319</v>
      </c>
      <c r="H65" s="144">
        <v>410000</v>
      </c>
    </row>
    <row r="66" spans="2:8" s="133" customFormat="1" ht="12.75" customHeight="1" x14ac:dyDescent="0.45">
      <c r="B66" s="142" t="s">
        <v>450</v>
      </c>
      <c r="C66" s="135"/>
      <c r="D66" s="135"/>
      <c r="E66" s="135"/>
      <c r="F66" s="135">
        <v>1</v>
      </c>
      <c r="G66" s="136" t="s">
        <v>319</v>
      </c>
      <c r="H66" s="144">
        <v>410000</v>
      </c>
    </row>
    <row r="67" spans="2:8" s="133" customFormat="1" ht="12.75" customHeight="1" x14ac:dyDescent="0.45">
      <c r="B67" s="142" t="s">
        <v>450</v>
      </c>
      <c r="C67" s="135"/>
      <c r="D67" s="135"/>
      <c r="E67" s="135"/>
      <c r="F67" s="135">
        <v>1</v>
      </c>
      <c r="G67" s="136" t="s">
        <v>319</v>
      </c>
      <c r="H67" s="144">
        <v>410000</v>
      </c>
    </row>
    <row r="68" spans="2:8" s="133" customFormat="1" ht="12.75" customHeight="1" x14ac:dyDescent="0.45">
      <c r="B68" s="142" t="s">
        <v>450</v>
      </c>
      <c r="C68" s="135"/>
      <c r="D68" s="135"/>
      <c r="E68" s="135"/>
      <c r="F68" s="135">
        <v>1</v>
      </c>
      <c r="G68" s="136" t="s">
        <v>319</v>
      </c>
      <c r="H68" s="144">
        <v>410000</v>
      </c>
    </row>
    <row r="69" spans="2:8" s="133" customFormat="1" ht="12.75" customHeight="1" x14ac:dyDescent="0.45">
      <c r="B69" s="142" t="s">
        <v>451</v>
      </c>
      <c r="C69" s="135"/>
      <c r="D69" s="135"/>
      <c r="E69" s="135"/>
      <c r="F69" s="135">
        <v>1</v>
      </c>
      <c r="G69" s="136" t="s">
        <v>319</v>
      </c>
      <c r="H69" s="144">
        <v>1290000</v>
      </c>
    </row>
    <row r="70" spans="2:8" s="133" customFormat="1" ht="12.75" customHeight="1" x14ac:dyDescent="0.45">
      <c r="B70" s="142" t="s">
        <v>452</v>
      </c>
      <c r="C70" s="135"/>
      <c r="D70" s="135"/>
      <c r="E70" s="135"/>
      <c r="F70" s="135">
        <v>1</v>
      </c>
      <c r="G70" s="136" t="s">
        <v>319</v>
      </c>
      <c r="H70" s="144">
        <v>4611000</v>
      </c>
    </row>
    <row r="71" spans="2:8" s="133" customFormat="1" ht="12.75" customHeight="1" x14ac:dyDescent="0.45">
      <c r="B71" s="142" t="s">
        <v>452</v>
      </c>
      <c r="C71" s="135"/>
      <c r="D71" s="135"/>
      <c r="E71" s="135"/>
      <c r="F71" s="135">
        <v>1</v>
      </c>
      <c r="G71" s="136" t="s">
        <v>319</v>
      </c>
      <c r="H71" s="144">
        <v>4611000</v>
      </c>
    </row>
    <row r="72" spans="2:8" s="133" customFormat="1" ht="12.75" customHeight="1" x14ac:dyDescent="0.45">
      <c r="B72" s="142" t="s">
        <v>452</v>
      </c>
      <c r="C72" s="135"/>
      <c r="D72" s="135"/>
      <c r="E72" s="135"/>
      <c r="F72" s="135">
        <v>1</v>
      </c>
      <c r="G72" s="136" t="s">
        <v>319</v>
      </c>
      <c r="H72" s="144">
        <v>4611000</v>
      </c>
    </row>
    <row r="73" spans="2:8" s="133" customFormat="1" ht="12.75" customHeight="1" x14ac:dyDescent="0.45">
      <c r="B73" s="142" t="s">
        <v>452</v>
      </c>
      <c r="C73" s="135"/>
      <c r="D73" s="135"/>
      <c r="E73" s="135"/>
      <c r="F73" s="135">
        <v>1</v>
      </c>
      <c r="G73" s="136" t="s">
        <v>319</v>
      </c>
      <c r="H73" s="144">
        <v>4611000</v>
      </c>
    </row>
    <row r="74" spans="2:8" s="133" customFormat="1" ht="12.75" customHeight="1" x14ac:dyDescent="0.45">
      <c r="B74" s="142" t="s">
        <v>452</v>
      </c>
      <c r="C74" s="135"/>
      <c r="D74" s="135"/>
      <c r="E74" s="135"/>
      <c r="F74" s="135">
        <v>1</v>
      </c>
      <c r="G74" s="136" t="s">
        <v>319</v>
      </c>
      <c r="H74" s="144">
        <v>4611000</v>
      </c>
    </row>
    <row r="75" spans="2:8" s="133" customFormat="1" ht="12.75" customHeight="1" x14ac:dyDescent="0.45">
      <c r="B75" s="142" t="s">
        <v>452</v>
      </c>
      <c r="C75" s="135"/>
      <c r="D75" s="135"/>
      <c r="E75" s="135"/>
      <c r="F75" s="135">
        <v>1</v>
      </c>
      <c r="G75" s="136" t="s">
        <v>319</v>
      </c>
      <c r="H75" s="144">
        <v>4611000</v>
      </c>
    </row>
    <row r="76" spans="2:8" s="133" customFormat="1" ht="12.75" customHeight="1" x14ac:dyDescent="0.45">
      <c r="B76" s="142" t="s">
        <v>452</v>
      </c>
      <c r="C76" s="135"/>
      <c r="D76" s="135"/>
      <c r="E76" s="135"/>
      <c r="F76" s="135">
        <v>1</v>
      </c>
      <c r="G76" s="136" t="s">
        <v>319</v>
      </c>
      <c r="H76" s="144">
        <v>4611000</v>
      </c>
    </row>
    <row r="77" spans="2:8" s="133" customFormat="1" ht="12.75" customHeight="1" x14ac:dyDescent="0.45">
      <c r="B77" s="142" t="s">
        <v>452</v>
      </c>
      <c r="C77" s="135" t="s">
        <v>426</v>
      </c>
      <c r="D77" s="135" t="s">
        <v>861</v>
      </c>
      <c r="E77" s="135" t="s">
        <v>862</v>
      </c>
      <c r="F77" s="135">
        <v>1</v>
      </c>
      <c r="G77" s="136" t="s">
        <v>319</v>
      </c>
      <c r="H77" s="144">
        <v>2500000</v>
      </c>
    </row>
    <row r="78" spans="2:8" s="133" customFormat="1" ht="12.75" customHeight="1" x14ac:dyDescent="0.45">
      <c r="B78" s="142" t="s">
        <v>452</v>
      </c>
      <c r="C78" s="135" t="s">
        <v>426</v>
      </c>
      <c r="D78" s="135" t="s">
        <v>861</v>
      </c>
      <c r="E78" s="135" t="s">
        <v>863</v>
      </c>
      <c r="F78" s="135">
        <v>1</v>
      </c>
      <c r="G78" s="136" t="s">
        <v>319</v>
      </c>
      <c r="H78" s="144">
        <v>2500000</v>
      </c>
    </row>
    <row r="79" spans="2:8" s="133" customFormat="1" ht="12.75" customHeight="1" x14ac:dyDescent="0.45">
      <c r="B79" s="142" t="s">
        <v>452</v>
      </c>
      <c r="C79" s="135" t="s">
        <v>426</v>
      </c>
      <c r="D79" s="135" t="s">
        <v>861</v>
      </c>
      <c r="E79" s="135" t="s">
        <v>864</v>
      </c>
      <c r="F79" s="135">
        <v>1</v>
      </c>
      <c r="G79" s="136" t="s">
        <v>319</v>
      </c>
      <c r="H79" s="144">
        <v>2500000</v>
      </c>
    </row>
    <row r="80" spans="2:8" s="133" customFormat="1" ht="12.75" customHeight="1" x14ac:dyDescent="0.45">
      <c r="B80" s="134" t="s">
        <v>372</v>
      </c>
      <c r="C80" s="134"/>
      <c r="D80" s="134"/>
      <c r="E80" s="134"/>
      <c r="F80" s="134"/>
      <c r="G80" s="134"/>
      <c r="H80" s="139">
        <f>SUM(H39:H79)</f>
        <v>103481052</v>
      </c>
    </row>
    <row r="81" spans="2:8" s="133" customFormat="1" ht="15.75" customHeight="1" x14ac:dyDescent="0.45">
      <c r="B81" s="134" t="s">
        <v>320</v>
      </c>
      <c r="C81" s="134"/>
      <c r="D81" s="134"/>
      <c r="E81" s="134"/>
      <c r="F81" s="134"/>
      <c r="G81" s="134"/>
      <c r="H81" s="139"/>
    </row>
    <row r="82" spans="2:8" s="133" customFormat="1" ht="12.75" customHeight="1" x14ac:dyDescent="0.45">
      <c r="B82" s="135" t="s">
        <v>453</v>
      </c>
      <c r="C82" s="135" t="s">
        <v>454</v>
      </c>
      <c r="D82" s="135"/>
      <c r="E82" s="135" t="s">
        <v>455</v>
      </c>
      <c r="F82" s="136">
        <v>1</v>
      </c>
      <c r="G82" s="136" t="s">
        <v>320</v>
      </c>
      <c r="H82" s="137">
        <v>40000</v>
      </c>
    </row>
    <row r="83" spans="2:8" s="133" customFormat="1" ht="12.75" customHeight="1" x14ac:dyDescent="0.45">
      <c r="B83" s="141" t="s">
        <v>456</v>
      </c>
      <c r="C83" s="135" t="s">
        <v>376</v>
      </c>
      <c r="D83" s="135"/>
      <c r="E83" s="135" t="s">
        <v>376</v>
      </c>
      <c r="F83" s="136">
        <v>1</v>
      </c>
      <c r="G83" s="136" t="s">
        <v>320</v>
      </c>
      <c r="H83" s="140">
        <v>0</v>
      </c>
    </row>
    <row r="84" spans="2:8" s="133" customFormat="1" ht="12.75" customHeight="1" x14ac:dyDescent="0.45">
      <c r="B84" s="141" t="s">
        <v>456</v>
      </c>
      <c r="C84" s="135" t="s">
        <v>376</v>
      </c>
      <c r="D84" s="135"/>
      <c r="E84" s="135" t="s">
        <v>376</v>
      </c>
      <c r="F84" s="136">
        <v>1</v>
      </c>
      <c r="G84" s="136" t="s">
        <v>320</v>
      </c>
      <c r="H84" s="140">
        <v>0</v>
      </c>
    </row>
    <row r="85" spans="2:8" s="133" customFormat="1" ht="12.75" customHeight="1" x14ac:dyDescent="0.45">
      <c r="B85" s="141" t="s">
        <v>457</v>
      </c>
      <c r="C85" s="135" t="s">
        <v>419</v>
      </c>
      <c r="D85" s="135"/>
      <c r="E85" s="135" t="s">
        <v>376</v>
      </c>
      <c r="F85" s="136">
        <v>1</v>
      </c>
      <c r="G85" s="136" t="s">
        <v>320</v>
      </c>
      <c r="H85" s="140">
        <v>275000</v>
      </c>
    </row>
    <row r="86" spans="2:8" s="133" customFormat="1" ht="12.75" customHeight="1" x14ac:dyDescent="0.45">
      <c r="B86" s="141" t="s">
        <v>458</v>
      </c>
      <c r="C86" s="135" t="s">
        <v>419</v>
      </c>
      <c r="D86" s="135"/>
      <c r="E86" s="135" t="s">
        <v>376</v>
      </c>
      <c r="F86" s="136">
        <v>1</v>
      </c>
      <c r="G86" s="136" t="s">
        <v>320</v>
      </c>
      <c r="H86" s="140">
        <v>185000</v>
      </c>
    </row>
    <row r="87" spans="2:8" s="133" customFormat="1" ht="12.75" customHeight="1" x14ac:dyDescent="0.45">
      <c r="B87" s="146" t="s">
        <v>459</v>
      </c>
      <c r="C87" s="135" t="s">
        <v>419</v>
      </c>
      <c r="D87" s="135"/>
      <c r="E87" s="135" t="s">
        <v>376</v>
      </c>
      <c r="F87" s="136">
        <v>4</v>
      </c>
      <c r="G87" s="136" t="s">
        <v>320</v>
      </c>
      <c r="H87" s="140">
        <v>600000</v>
      </c>
    </row>
    <row r="88" spans="2:8" s="133" customFormat="1" ht="12.75" customHeight="1" x14ac:dyDescent="0.45">
      <c r="B88" s="135" t="s">
        <v>460</v>
      </c>
      <c r="C88" s="135" t="s">
        <v>461</v>
      </c>
      <c r="D88" s="135"/>
      <c r="E88" s="135" t="s">
        <v>462</v>
      </c>
      <c r="F88" s="136">
        <v>1</v>
      </c>
      <c r="G88" s="136" t="s">
        <v>320</v>
      </c>
      <c r="H88" s="137">
        <v>3300000</v>
      </c>
    </row>
    <row r="89" spans="2:8" s="133" customFormat="1" ht="12.75" customHeight="1" x14ac:dyDescent="0.45">
      <c r="B89" s="135" t="s">
        <v>460</v>
      </c>
      <c r="C89" s="135" t="s">
        <v>461</v>
      </c>
      <c r="D89" s="135"/>
      <c r="E89" s="135" t="s">
        <v>462</v>
      </c>
      <c r="F89" s="136">
        <v>1</v>
      </c>
      <c r="G89" s="136" t="s">
        <v>320</v>
      </c>
      <c r="H89" s="137">
        <v>3300000</v>
      </c>
    </row>
    <row r="90" spans="2:8" s="133" customFormat="1" ht="12.75" customHeight="1" x14ac:dyDescent="0.45">
      <c r="B90" s="141" t="s">
        <v>463</v>
      </c>
      <c r="C90" s="141" t="s">
        <v>461</v>
      </c>
      <c r="D90" s="141"/>
      <c r="E90" s="141" t="s">
        <v>464</v>
      </c>
      <c r="F90" s="136">
        <v>1</v>
      </c>
      <c r="G90" s="136" t="s">
        <v>320</v>
      </c>
      <c r="H90" s="137">
        <v>1560000</v>
      </c>
    </row>
    <row r="91" spans="2:8" s="133" customFormat="1" ht="12.75" customHeight="1" x14ac:dyDescent="0.45">
      <c r="B91" s="141" t="s">
        <v>463</v>
      </c>
      <c r="C91" s="141" t="s">
        <v>461</v>
      </c>
      <c r="D91" s="141"/>
      <c r="E91" s="141" t="s">
        <v>465</v>
      </c>
      <c r="F91" s="136">
        <v>1</v>
      </c>
      <c r="G91" s="136" t="s">
        <v>320</v>
      </c>
      <c r="H91" s="137">
        <v>1560000</v>
      </c>
    </row>
    <row r="92" spans="2:8" s="133" customFormat="1" ht="12.75" customHeight="1" x14ac:dyDescent="0.45">
      <c r="B92" s="141" t="s">
        <v>466</v>
      </c>
      <c r="C92" s="141" t="s">
        <v>376</v>
      </c>
      <c r="D92" s="141"/>
      <c r="E92" s="141" t="s">
        <v>376</v>
      </c>
      <c r="F92" s="136">
        <v>1</v>
      </c>
      <c r="G92" s="136" t="s">
        <v>320</v>
      </c>
      <c r="H92" s="137">
        <v>0</v>
      </c>
    </row>
    <row r="93" spans="2:8" s="133" customFormat="1" ht="12.75" customHeight="1" x14ac:dyDescent="0.45">
      <c r="B93" s="141" t="s">
        <v>466</v>
      </c>
      <c r="C93" s="141" t="s">
        <v>467</v>
      </c>
      <c r="D93" s="141"/>
      <c r="E93" s="141" t="s">
        <v>376</v>
      </c>
      <c r="F93" s="136">
        <v>1</v>
      </c>
      <c r="G93" s="136" t="s">
        <v>320</v>
      </c>
      <c r="H93" s="137">
        <v>0</v>
      </c>
    </row>
    <row r="94" spans="2:8" s="133" customFormat="1" ht="12.75" customHeight="1" x14ac:dyDescent="0.45">
      <c r="B94" s="141" t="s">
        <v>466</v>
      </c>
      <c r="C94" s="141" t="s">
        <v>468</v>
      </c>
      <c r="D94" s="141"/>
      <c r="E94" s="141" t="s">
        <v>376</v>
      </c>
      <c r="F94" s="136">
        <v>1</v>
      </c>
      <c r="G94" s="136" t="s">
        <v>320</v>
      </c>
      <c r="H94" s="137">
        <v>0</v>
      </c>
    </row>
    <row r="95" spans="2:8" s="133" customFormat="1" ht="12.75" customHeight="1" x14ac:dyDescent="0.45">
      <c r="B95" s="141" t="s">
        <v>463</v>
      </c>
      <c r="C95" s="141" t="s">
        <v>461</v>
      </c>
      <c r="D95" s="141"/>
      <c r="E95" s="141" t="s">
        <v>469</v>
      </c>
      <c r="F95" s="136">
        <v>1</v>
      </c>
      <c r="G95" s="136" t="s">
        <v>320</v>
      </c>
      <c r="H95" s="137">
        <v>1560000</v>
      </c>
    </row>
    <row r="96" spans="2:8" s="133" customFormat="1" ht="12.75" customHeight="1" x14ac:dyDescent="0.45">
      <c r="B96" s="135" t="s">
        <v>470</v>
      </c>
      <c r="C96" s="135" t="s">
        <v>471</v>
      </c>
      <c r="D96" s="135"/>
      <c r="E96" s="135" t="s">
        <v>472</v>
      </c>
      <c r="F96" s="136">
        <v>1</v>
      </c>
      <c r="G96" s="136" t="s">
        <v>320</v>
      </c>
      <c r="H96" s="137">
        <v>1943909</v>
      </c>
    </row>
    <row r="97" spans="2:8" s="133" customFormat="1" ht="12.75" customHeight="1" x14ac:dyDescent="0.45">
      <c r="B97" s="135" t="s">
        <v>473</v>
      </c>
      <c r="C97" s="135" t="s">
        <v>474</v>
      </c>
      <c r="D97" s="135"/>
      <c r="E97" s="135" t="s">
        <v>475</v>
      </c>
      <c r="F97" s="136"/>
      <c r="G97" s="136" t="s">
        <v>320</v>
      </c>
      <c r="H97" s="137">
        <v>80000</v>
      </c>
    </row>
    <row r="98" spans="2:8" s="133" customFormat="1" ht="12.75" customHeight="1" x14ac:dyDescent="0.45">
      <c r="B98" s="135" t="s">
        <v>470</v>
      </c>
      <c r="C98" s="135" t="s">
        <v>474</v>
      </c>
      <c r="D98" s="135"/>
      <c r="E98" s="135" t="s">
        <v>476</v>
      </c>
      <c r="F98" s="136">
        <v>1</v>
      </c>
      <c r="G98" s="136" t="s">
        <v>320</v>
      </c>
      <c r="H98" s="137">
        <v>320000</v>
      </c>
    </row>
    <row r="99" spans="2:8" s="133" customFormat="1" ht="12.75" customHeight="1" x14ac:dyDescent="0.45">
      <c r="B99" s="135" t="s">
        <v>473</v>
      </c>
      <c r="C99" s="135" t="s">
        <v>474</v>
      </c>
      <c r="D99" s="135"/>
      <c r="E99" s="135" t="s">
        <v>477</v>
      </c>
      <c r="F99" s="136">
        <v>1</v>
      </c>
      <c r="G99" s="136" t="s">
        <v>320</v>
      </c>
      <c r="H99" s="137">
        <v>0</v>
      </c>
    </row>
    <row r="100" spans="2:8" s="133" customFormat="1" ht="12.75" customHeight="1" x14ac:dyDescent="0.45">
      <c r="B100" s="135" t="s">
        <v>470</v>
      </c>
      <c r="C100" s="135" t="s">
        <v>478</v>
      </c>
      <c r="D100" s="135"/>
      <c r="E100" s="135" t="s">
        <v>479</v>
      </c>
      <c r="F100" s="136">
        <v>1</v>
      </c>
      <c r="G100" s="136" t="s">
        <v>320</v>
      </c>
      <c r="H100" s="137">
        <v>1881666</v>
      </c>
    </row>
    <row r="101" spans="2:8" s="133" customFormat="1" ht="12.75" customHeight="1" x14ac:dyDescent="0.45">
      <c r="B101" s="135" t="s">
        <v>473</v>
      </c>
      <c r="C101" s="135" t="s">
        <v>474</v>
      </c>
      <c r="D101" s="135"/>
      <c r="E101" s="135" t="s">
        <v>480</v>
      </c>
      <c r="F101" s="136">
        <v>1</v>
      </c>
      <c r="G101" s="136" t="s">
        <v>320</v>
      </c>
      <c r="H101" s="137">
        <v>0</v>
      </c>
    </row>
    <row r="102" spans="2:8" s="133" customFormat="1" ht="12.75" customHeight="1" x14ac:dyDescent="0.45">
      <c r="B102" s="135" t="s">
        <v>470</v>
      </c>
      <c r="C102" s="135" t="s">
        <v>478</v>
      </c>
      <c r="D102" s="135"/>
      <c r="E102" s="135" t="s">
        <v>481</v>
      </c>
      <c r="F102" s="136">
        <v>1</v>
      </c>
      <c r="G102" s="136" t="s">
        <v>320</v>
      </c>
      <c r="H102" s="137">
        <v>1881666</v>
      </c>
    </row>
    <row r="103" spans="2:8" s="133" customFormat="1" ht="12.75" customHeight="1" x14ac:dyDescent="0.45">
      <c r="B103" s="135" t="s">
        <v>473</v>
      </c>
      <c r="C103" s="135" t="s">
        <v>474</v>
      </c>
      <c r="D103" s="135"/>
      <c r="E103" s="135" t="s">
        <v>482</v>
      </c>
      <c r="F103" s="136">
        <v>1</v>
      </c>
      <c r="G103" s="136" t="s">
        <v>320</v>
      </c>
      <c r="H103" s="137">
        <v>80000</v>
      </c>
    </row>
    <row r="104" spans="2:8" s="133" customFormat="1" ht="12.75" customHeight="1" x14ac:dyDescent="0.45">
      <c r="B104" s="135" t="s">
        <v>470</v>
      </c>
      <c r="C104" s="135" t="s">
        <v>474</v>
      </c>
      <c r="D104" s="135"/>
      <c r="E104" s="135" t="s">
        <v>483</v>
      </c>
      <c r="F104" s="136">
        <v>1</v>
      </c>
      <c r="G104" s="136" t="s">
        <v>320</v>
      </c>
      <c r="H104" s="137">
        <v>320000</v>
      </c>
    </row>
    <row r="105" spans="2:8" s="133" customFormat="1" ht="12.75" customHeight="1" x14ac:dyDescent="0.45">
      <c r="B105" s="135" t="s">
        <v>473</v>
      </c>
      <c r="C105" s="135" t="s">
        <v>474</v>
      </c>
      <c r="D105" s="135"/>
      <c r="E105" s="135" t="s">
        <v>484</v>
      </c>
      <c r="F105" s="136">
        <v>1</v>
      </c>
      <c r="G105" s="136" t="s">
        <v>320</v>
      </c>
      <c r="H105" s="137">
        <v>0</v>
      </c>
    </row>
    <row r="106" spans="2:8" s="133" customFormat="1" ht="12.75" customHeight="1" x14ac:dyDescent="0.45">
      <c r="B106" s="135" t="s">
        <v>470</v>
      </c>
      <c r="C106" s="135" t="s">
        <v>474</v>
      </c>
      <c r="D106" s="135"/>
      <c r="E106" s="135" t="s">
        <v>485</v>
      </c>
      <c r="F106" s="136">
        <v>1</v>
      </c>
      <c r="G106" s="136" t="s">
        <v>320</v>
      </c>
      <c r="H106" s="137">
        <v>320000</v>
      </c>
    </row>
    <row r="107" spans="2:8" s="133" customFormat="1" ht="12.75" customHeight="1" x14ac:dyDescent="0.45">
      <c r="B107" s="135" t="s">
        <v>473</v>
      </c>
      <c r="C107" s="135" t="s">
        <v>474</v>
      </c>
      <c r="D107" s="135"/>
      <c r="E107" s="135" t="s">
        <v>486</v>
      </c>
      <c r="F107" s="136">
        <v>1</v>
      </c>
      <c r="G107" s="136" t="s">
        <v>320</v>
      </c>
      <c r="H107" s="137">
        <v>80000</v>
      </c>
    </row>
    <row r="108" spans="2:8" s="133" customFormat="1" ht="12.75" customHeight="1" x14ac:dyDescent="0.45">
      <c r="B108" s="135" t="s">
        <v>470</v>
      </c>
      <c r="C108" s="135" t="s">
        <v>474</v>
      </c>
      <c r="D108" s="135"/>
      <c r="E108" s="135" t="s">
        <v>487</v>
      </c>
      <c r="F108" s="136">
        <v>1</v>
      </c>
      <c r="G108" s="136" t="s">
        <v>320</v>
      </c>
      <c r="H108" s="137">
        <v>320000</v>
      </c>
    </row>
    <row r="109" spans="2:8" s="133" customFormat="1" ht="12.75" customHeight="1" x14ac:dyDescent="0.45">
      <c r="B109" s="135" t="s">
        <v>473</v>
      </c>
      <c r="C109" s="135" t="s">
        <v>488</v>
      </c>
      <c r="D109" s="135"/>
      <c r="E109" s="135" t="s">
        <v>489</v>
      </c>
      <c r="F109" s="136">
        <v>1</v>
      </c>
      <c r="G109" s="136" t="s">
        <v>320</v>
      </c>
      <c r="H109" s="137">
        <v>80000</v>
      </c>
    </row>
    <row r="110" spans="2:8" s="133" customFormat="1" ht="12.75" customHeight="1" x14ac:dyDescent="0.45">
      <c r="B110" s="135" t="s">
        <v>470</v>
      </c>
      <c r="C110" s="135" t="s">
        <v>474</v>
      </c>
      <c r="D110" s="135"/>
      <c r="E110" s="135" t="s">
        <v>490</v>
      </c>
      <c r="F110" s="136">
        <v>1</v>
      </c>
      <c r="G110" s="136" t="s">
        <v>320</v>
      </c>
      <c r="H110" s="137">
        <v>320000</v>
      </c>
    </row>
    <row r="111" spans="2:8" s="133" customFormat="1" ht="12.75" customHeight="1" x14ac:dyDescent="0.45">
      <c r="B111" s="135" t="s">
        <v>473</v>
      </c>
      <c r="C111" s="135" t="s">
        <v>474</v>
      </c>
      <c r="D111" s="135"/>
      <c r="E111" s="135" t="s">
        <v>491</v>
      </c>
      <c r="F111" s="136">
        <v>1</v>
      </c>
      <c r="G111" s="136" t="s">
        <v>320</v>
      </c>
      <c r="H111" s="137">
        <v>80000</v>
      </c>
    </row>
    <row r="112" spans="2:8" s="133" customFormat="1" ht="12.75" customHeight="1" x14ac:dyDescent="0.45">
      <c r="B112" s="135" t="s">
        <v>470</v>
      </c>
      <c r="C112" s="135" t="s">
        <v>474</v>
      </c>
      <c r="D112" s="135"/>
      <c r="E112" s="135" t="s">
        <v>492</v>
      </c>
      <c r="F112" s="136">
        <v>1</v>
      </c>
      <c r="G112" s="136" t="s">
        <v>320</v>
      </c>
      <c r="H112" s="137">
        <v>1881666</v>
      </c>
    </row>
    <row r="113" spans="2:8" s="133" customFormat="1" ht="12.75" customHeight="1" x14ac:dyDescent="0.45">
      <c r="B113" s="135" t="s">
        <v>473</v>
      </c>
      <c r="C113" s="135" t="s">
        <v>474</v>
      </c>
      <c r="D113" s="135"/>
      <c r="E113" s="135" t="s">
        <v>493</v>
      </c>
      <c r="F113" s="136">
        <v>1</v>
      </c>
      <c r="G113" s="136" t="s">
        <v>320</v>
      </c>
      <c r="H113" s="137">
        <v>80000</v>
      </c>
    </row>
    <row r="114" spans="2:8" s="133" customFormat="1" ht="12.75" customHeight="1" x14ac:dyDescent="0.45">
      <c r="B114" s="135" t="s">
        <v>470</v>
      </c>
      <c r="C114" s="135" t="s">
        <v>478</v>
      </c>
      <c r="D114" s="135"/>
      <c r="E114" s="135" t="s">
        <v>494</v>
      </c>
      <c r="F114" s="136">
        <v>1</v>
      </c>
      <c r="G114" s="136" t="s">
        <v>320</v>
      </c>
      <c r="H114" s="137">
        <v>1881666</v>
      </c>
    </row>
    <row r="115" spans="2:8" s="133" customFormat="1" ht="12.75" customHeight="1" x14ac:dyDescent="0.45">
      <c r="B115" s="135" t="s">
        <v>473</v>
      </c>
      <c r="C115" s="135" t="s">
        <v>474</v>
      </c>
      <c r="D115" s="135"/>
      <c r="E115" s="135" t="s">
        <v>495</v>
      </c>
      <c r="F115" s="136">
        <v>1</v>
      </c>
      <c r="G115" s="136" t="s">
        <v>320</v>
      </c>
      <c r="H115" s="137">
        <v>0</v>
      </c>
    </row>
    <row r="116" spans="2:8" s="133" customFormat="1" ht="12.75" customHeight="1" x14ac:dyDescent="0.45">
      <c r="B116" s="135" t="s">
        <v>470</v>
      </c>
      <c r="C116" s="135" t="s">
        <v>496</v>
      </c>
      <c r="D116" s="135"/>
      <c r="E116" s="135" t="s">
        <v>497</v>
      </c>
      <c r="F116" s="136">
        <v>1</v>
      </c>
      <c r="G116" s="136" t="s">
        <v>320</v>
      </c>
      <c r="H116" s="137">
        <v>2012000</v>
      </c>
    </row>
    <row r="117" spans="2:8" s="133" customFormat="1" ht="12.75" customHeight="1" x14ac:dyDescent="0.45">
      <c r="B117" s="135" t="s">
        <v>473</v>
      </c>
      <c r="C117" s="141" t="s">
        <v>426</v>
      </c>
      <c r="D117" s="141"/>
      <c r="E117" s="135" t="s">
        <v>498</v>
      </c>
      <c r="F117" s="136">
        <v>1</v>
      </c>
      <c r="G117" s="136" t="s">
        <v>320</v>
      </c>
      <c r="H117" s="137">
        <v>0</v>
      </c>
    </row>
    <row r="118" spans="2:8" s="133" customFormat="1" ht="12.75" customHeight="1" x14ac:dyDescent="0.45">
      <c r="B118" s="135" t="s">
        <v>470</v>
      </c>
      <c r="C118" s="135" t="s">
        <v>499</v>
      </c>
      <c r="D118" s="135"/>
      <c r="E118" s="135" t="s">
        <v>500</v>
      </c>
      <c r="F118" s="136">
        <v>1</v>
      </c>
      <c r="G118" s="136" t="s">
        <v>320</v>
      </c>
      <c r="H118" s="137">
        <v>1881666</v>
      </c>
    </row>
    <row r="119" spans="2:8" s="133" customFormat="1" ht="12.75" customHeight="1" x14ac:dyDescent="0.45">
      <c r="B119" s="135" t="s">
        <v>473</v>
      </c>
      <c r="C119" s="135" t="s">
        <v>499</v>
      </c>
      <c r="D119" s="135"/>
      <c r="E119" s="135" t="s">
        <v>501</v>
      </c>
      <c r="F119" s="136">
        <v>1</v>
      </c>
      <c r="G119" s="136" t="s">
        <v>320</v>
      </c>
      <c r="H119" s="137">
        <v>0</v>
      </c>
    </row>
    <row r="120" spans="2:8" s="133" customFormat="1" ht="12.75" customHeight="1" x14ac:dyDescent="0.45">
      <c r="B120" s="135" t="s">
        <v>470</v>
      </c>
      <c r="C120" s="135" t="s">
        <v>496</v>
      </c>
      <c r="D120" s="135"/>
      <c r="E120" s="135" t="s">
        <v>502</v>
      </c>
      <c r="F120" s="136">
        <v>1</v>
      </c>
      <c r="G120" s="136" t="s">
        <v>320</v>
      </c>
      <c r="H120" s="137">
        <v>1881666</v>
      </c>
    </row>
    <row r="121" spans="2:8" s="133" customFormat="1" ht="12.75" customHeight="1" x14ac:dyDescent="0.45">
      <c r="B121" s="135" t="s">
        <v>473</v>
      </c>
      <c r="C121" s="141" t="s">
        <v>426</v>
      </c>
      <c r="D121" s="141"/>
      <c r="E121" s="135" t="s">
        <v>503</v>
      </c>
      <c r="F121" s="136">
        <v>1</v>
      </c>
      <c r="G121" s="136" t="s">
        <v>320</v>
      </c>
      <c r="H121" s="137">
        <v>0</v>
      </c>
    </row>
    <row r="122" spans="2:8" s="133" customFormat="1" ht="12.75" customHeight="1" x14ac:dyDescent="0.45">
      <c r="B122" s="135" t="s">
        <v>470</v>
      </c>
      <c r="C122" s="135" t="s">
        <v>496</v>
      </c>
      <c r="D122" s="135"/>
      <c r="E122" s="135" t="s">
        <v>504</v>
      </c>
      <c r="F122" s="136">
        <v>1</v>
      </c>
      <c r="G122" s="136" t="s">
        <v>320</v>
      </c>
      <c r="H122" s="137">
        <v>1881666</v>
      </c>
    </row>
    <row r="123" spans="2:8" s="133" customFormat="1" ht="12.75" customHeight="1" x14ac:dyDescent="0.45">
      <c r="B123" s="135" t="s">
        <v>473</v>
      </c>
      <c r="C123" s="141" t="s">
        <v>426</v>
      </c>
      <c r="D123" s="141"/>
      <c r="E123" s="135" t="s">
        <v>505</v>
      </c>
      <c r="F123" s="136">
        <v>1</v>
      </c>
      <c r="G123" s="136" t="s">
        <v>320</v>
      </c>
      <c r="H123" s="137">
        <v>0</v>
      </c>
    </row>
    <row r="124" spans="2:8" s="133" customFormat="1" ht="12.75" customHeight="1" x14ac:dyDescent="0.45">
      <c r="B124" s="135" t="s">
        <v>470</v>
      </c>
      <c r="C124" s="135" t="s">
        <v>496</v>
      </c>
      <c r="D124" s="135"/>
      <c r="E124" s="135" t="s">
        <v>506</v>
      </c>
      <c r="F124" s="136">
        <v>1</v>
      </c>
      <c r="G124" s="136" t="s">
        <v>320</v>
      </c>
      <c r="H124" s="137">
        <v>2012000</v>
      </c>
    </row>
    <row r="125" spans="2:8" s="133" customFormat="1" ht="12.75" customHeight="1" x14ac:dyDescent="0.45">
      <c r="B125" s="135" t="s">
        <v>473</v>
      </c>
      <c r="C125" s="141" t="s">
        <v>426</v>
      </c>
      <c r="D125" s="141"/>
      <c r="E125" s="135" t="s">
        <v>507</v>
      </c>
      <c r="F125" s="136">
        <v>1</v>
      </c>
      <c r="G125" s="136" t="s">
        <v>320</v>
      </c>
      <c r="H125" s="137">
        <v>0</v>
      </c>
    </row>
    <row r="126" spans="2:8" s="133" customFormat="1" ht="12.75" customHeight="1" x14ac:dyDescent="0.45">
      <c r="B126" s="135" t="s">
        <v>470</v>
      </c>
      <c r="C126" s="135" t="s">
        <v>499</v>
      </c>
      <c r="D126" s="135"/>
      <c r="E126" s="135" t="s">
        <v>508</v>
      </c>
      <c r="F126" s="136">
        <v>1</v>
      </c>
      <c r="G126" s="136" t="s">
        <v>320</v>
      </c>
      <c r="H126" s="137">
        <v>2012000</v>
      </c>
    </row>
    <row r="127" spans="2:8" s="133" customFormat="1" ht="12.75" customHeight="1" x14ac:dyDescent="0.45">
      <c r="B127" s="135" t="s">
        <v>473</v>
      </c>
      <c r="C127" s="135" t="s">
        <v>499</v>
      </c>
      <c r="D127" s="135"/>
      <c r="E127" s="135" t="s">
        <v>509</v>
      </c>
      <c r="F127" s="136">
        <v>1</v>
      </c>
      <c r="G127" s="136" t="s">
        <v>320</v>
      </c>
      <c r="H127" s="137">
        <v>0</v>
      </c>
    </row>
    <row r="128" spans="2:8" s="133" customFormat="1" ht="12.75" customHeight="1" x14ac:dyDescent="0.45">
      <c r="B128" s="135" t="s">
        <v>470</v>
      </c>
      <c r="C128" s="135" t="s">
        <v>496</v>
      </c>
      <c r="D128" s="135"/>
      <c r="E128" s="135" t="s">
        <v>510</v>
      </c>
      <c r="F128" s="136">
        <v>1</v>
      </c>
      <c r="G128" s="136" t="s">
        <v>320</v>
      </c>
      <c r="H128" s="137">
        <v>2012000</v>
      </c>
    </row>
    <row r="129" spans="2:8" s="133" customFormat="1" ht="12.75" customHeight="1" x14ac:dyDescent="0.45">
      <c r="B129" s="135" t="s">
        <v>473</v>
      </c>
      <c r="C129" s="141" t="s">
        <v>426</v>
      </c>
      <c r="D129" s="141"/>
      <c r="E129" s="135" t="s">
        <v>511</v>
      </c>
      <c r="F129" s="136">
        <v>1</v>
      </c>
      <c r="G129" s="136" t="s">
        <v>320</v>
      </c>
      <c r="H129" s="137">
        <v>0</v>
      </c>
    </row>
    <row r="130" spans="2:8" s="133" customFormat="1" ht="12.75" customHeight="1" x14ac:dyDescent="0.45">
      <c r="B130" s="135" t="s">
        <v>470</v>
      </c>
      <c r="C130" s="135" t="s">
        <v>496</v>
      </c>
      <c r="D130" s="135"/>
      <c r="E130" s="135" t="s">
        <v>512</v>
      </c>
      <c r="F130" s="136">
        <v>1</v>
      </c>
      <c r="G130" s="136" t="s">
        <v>320</v>
      </c>
      <c r="H130" s="137">
        <v>2012000</v>
      </c>
    </row>
    <row r="131" spans="2:8" s="133" customFormat="1" ht="12.75" customHeight="1" x14ac:dyDescent="0.45">
      <c r="B131" s="135" t="s">
        <v>473</v>
      </c>
      <c r="C131" s="141" t="s">
        <v>426</v>
      </c>
      <c r="D131" s="141"/>
      <c r="E131" s="135" t="s">
        <v>513</v>
      </c>
      <c r="F131" s="136">
        <v>1</v>
      </c>
      <c r="G131" s="136" t="s">
        <v>320</v>
      </c>
      <c r="H131" s="137">
        <v>0</v>
      </c>
    </row>
    <row r="132" spans="2:8" s="133" customFormat="1" ht="12.75" customHeight="1" x14ac:dyDescent="0.45">
      <c r="B132" s="135" t="s">
        <v>470</v>
      </c>
      <c r="C132" s="135" t="s">
        <v>496</v>
      </c>
      <c r="D132" s="135"/>
      <c r="E132" s="135" t="s">
        <v>514</v>
      </c>
      <c r="F132" s="136">
        <v>1</v>
      </c>
      <c r="G132" s="136" t="s">
        <v>320</v>
      </c>
      <c r="H132" s="137">
        <v>2012000</v>
      </c>
    </row>
    <row r="133" spans="2:8" s="133" customFormat="1" ht="12.75" customHeight="1" x14ac:dyDescent="0.45">
      <c r="B133" s="135" t="s">
        <v>473</v>
      </c>
      <c r="C133" s="141" t="s">
        <v>426</v>
      </c>
      <c r="D133" s="141"/>
      <c r="E133" s="135" t="s">
        <v>515</v>
      </c>
      <c r="F133" s="136">
        <v>1</v>
      </c>
      <c r="G133" s="136" t="s">
        <v>320</v>
      </c>
      <c r="H133" s="137">
        <v>0</v>
      </c>
    </row>
    <row r="134" spans="2:8" s="133" customFormat="1" ht="12.75" customHeight="1" x14ac:dyDescent="0.45">
      <c r="B134" s="135" t="s">
        <v>470</v>
      </c>
      <c r="C134" s="135" t="s">
        <v>496</v>
      </c>
      <c r="D134" s="135"/>
      <c r="E134" s="135" t="s">
        <v>516</v>
      </c>
      <c r="F134" s="136">
        <v>1</v>
      </c>
      <c r="G134" s="136" t="s">
        <v>320</v>
      </c>
      <c r="H134" s="137">
        <v>2012000</v>
      </c>
    </row>
    <row r="135" spans="2:8" s="133" customFormat="1" ht="12.75" customHeight="1" x14ac:dyDescent="0.45">
      <c r="B135" s="135" t="s">
        <v>473</v>
      </c>
      <c r="C135" s="141" t="s">
        <v>426</v>
      </c>
      <c r="D135" s="141"/>
      <c r="E135" s="135" t="s">
        <v>517</v>
      </c>
      <c r="F135" s="136">
        <v>1</v>
      </c>
      <c r="G135" s="136" t="s">
        <v>320</v>
      </c>
      <c r="H135" s="137">
        <v>0</v>
      </c>
    </row>
    <row r="136" spans="2:8" s="133" customFormat="1" ht="12.75" customHeight="1" x14ac:dyDescent="0.45">
      <c r="B136" s="135" t="s">
        <v>470</v>
      </c>
      <c r="C136" s="135" t="s">
        <v>496</v>
      </c>
      <c r="D136" s="135"/>
      <c r="E136" s="135" t="s">
        <v>518</v>
      </c>
      <c r="F136" s="136">
        <v>1</v>
      </c>
      <c r="G136" s="136" t="s">
        <v>320</v>
      </c>
      <c r="H136" s="137">
        <v>2012000</v>
      </c>
    </row>
    <row r="137" spans="2:8" s="133" customFormat="1" ht="12.75" customHeight="1" x14ac:dyDescent="0.45">
      <c r="B137" s="135" t="s">
        <v>473</v>
      </c>
      <c r="C137" s="141" t="s">
        <v>426</v>
      </c>
      <c r="D137" s="141"/>
      <c r="E137" s="135" t="s">
        <v>519</v>
      </c>
      <c r="F137" s="136">
        <v>1</v>
      </c>
      <c r="G137" s="136" t="s">
        <v>320</v>
      </c>
      <c r="H137" s="137">
        <v>0</v>
      </c>
    </row>
    <row r="138" spans="2:8" s="133" customFormat="1" ht="12.75" customHeight="1" x14ac:dyDescent="0.45">
      <c r="B138" s="141" t="s">
        <v>520</v>
      </c>
      <c r="C138" s="141" t="s">
        <v>376</v>
      </c>
      <c r="D138" s="141"/>
      <c r="E138" s="141" t="s">
        <v>376</v>
      </c>
      <c r="F138" s="136">
        <v>1</v>
      </c>
      <c r="G138" s="136" t="s">
        <v>320</v>
      </c>
      <c r="H138" s="137">
        <v>55664952</v>
      </c>
    </row>
    <row r="139" spans="2:8" s="133" customFormat="1" ht="12.75" customHeight="1" x14ac:dyDescent="0.45">
      <c r="B139" s="141" t="s">
        <v>521</v>
      </c>
      <c r="C139" s="135" t="s">
        <v>522</v>
      </c>
      <c r="D139" s="135"/>
      <c r="E139" s="135" t="s">
        <v>523</v>
      </c>
      <c r="F139" s="136">
        <v>1</v>
      </c>
      <c r="G139" s="136" t="s">
        <v>320</v>
      </c>
      <c r="H139" s="137">
        <v>120000</v>
      </c>
    </row>
    <row r="140" spans="2:8" s="133" customFormat="1" ht="12.75" customHeight="1" x14ac:dyDescent="0.45">
      <c r="B140" s="135" t="s">
        <v>524</v>
      </c>
      <c r="C140" s="135" t="s">
        <v>522</v>
      </c>
      <c r="D140" s="135"/>
      <c r="E140" s="135" t="s">
        <v>525</v>
      </c>
      <c r="F140" s="136">
        <v>1</v>
      </c>
      <c r="G140" s="136" t="s">
        <v>320</v>
      </c>
      <c r="H140" s="137">
        <v>245000</v>
      </c>
    </row>
    <row r="141" spans="2:8" s="133" customFormat="1" ht="12.75" customHeight="1" x14ac:dyDescent="0.45">
      <c r="B141" s="141" t="s">
        <v>526</v>
      </c>
      <c r="C141" s="141" t="s">
        <v>522</v>
      </c>
      <c r="D141" s="141"/>
      <c r="E141" s="141" t="s">
        <v>527</v>
      </c>
      <c r="F141" s="136">
        <v>1</v>
      </c>
      <c r="G141" s="136" t="s">
        <v>320</v>
      </c>
      <c r="H141" s="137">
        <v>650000</v>
      </c>
    </row>
    <row r="142" spans="2:8" s="133" customFormat="1" ht="12.75" customHeight="1" x14ac:dyDescent="0.45">
      <c r="B142" s="141" t="s">
        <v>526</v>
      </c>
      <c r="C142" s="141" t="s">
        <v>522</v>
      </c>
      <c r="D142" s="141"/>
      <c r="E142" s="141" t="s">
        <v>528</v>
      </c>
      <c r="F142" s="136">
        <v>1</v>
      </c>
      <c r="G142" s="136" t="s">
        <v>320</v>
      </c>
      <c r="H142" s="137">
        <v>650000</v>
      </c>
    </row>
    <row r="143" spans="2:8" s="133" customFormat="1" ht="12.75" customHeight="1" x14ac:dyDescent="0.45">
      <c r="B143" s="141" t="s">
        <v>529</v>
      </c>
      <c r="C143" s="141" t="s">
        <v>530</v>
      </c>
      <c r="D143" s="141"/>
      <c r="E143" s="141" t="s">
        <v>531</v>
      </c>
      <c r="F143" s="136">
        <v>1</v>
      </c>
      <c r="G143" s="136" t="s">
        <v>320</v>
      </c>
      <c r="H143" s="137">
        <v>3800000</v>
      </c>
    </row>
    <row r="144" spans="2:8" s="133" customFormat="1" ht="12.75" customHeight="1" x14ac:dyDescent="0.45">
      <c r="B144" s="141" t="s">
        <v>532</v>
      </c>
      <c r="C144" s="141" t="s">
        <v>431</v>
      </c>
      <c r="D144" s="141"/>
      <c r="E144" s="135"/>
      <c r="F144" s="136">
        <v>1</v>
      </c>
      <c r="G144" s="136" t="s">
        <v>320</v>
      </c>
      <c r="H144" s="137">
        <v>2800000</v>
      </c>
    </row>
    <row r="145" spans="2:8" s="133" customFormat="1" ht="12.75" customHeight="1" x14ac:dyDescent="0.45">
      <c r="B145" s="141" t="s">
        <v>533</v>
      </c>
      <c r="C145" s="141" t="s">
        <v>522</v>
      </c>
      <c r="D145" s="141"/>
      <c r="E145" s="135" t="s">
        <v>534</v>
      </c>
      <c r="F145" s="136">
        <v>1</v>
      </c>
      <c r="G145" s="136" t="s">
        <v>320</v>
      </c>
      <c r="H145" s="137">
        <v>10000000</v>
      </c>
    </row>
    <row r="146" spans="2:8" s="133" customFormat="1" ht="12.75" customHeight="1" x14ac:dyDescent="0.45">
      <c r="B146" s="135" t="s">
        <v>470</v>
      </c>
      <c r="C146" s="135" t="s">
        <v>535</v>
      </c>
      <c r="D146" s="135"/>
      <c r="E146" s="135" t="s">
        <v>536</v>
      </c>
      <c r="F146" s="136">
        <v>1</v>
      </c>
      <c r="G146" s="136" t="s">
        <v>320</v>
      </c>
      <c r="H146" s="137">
        <v>1745000</v>
      </c>
    </row>
    <row r="147" spans="2:8" s="133" customFormat="1" ht="12.75" customHeight="1" x14ac:dyDescent="0.45">
      <c r="B147" s="135" t="s">
        <v>470</v>
      </c>
      <c r="C147" s="135" t="s">
        <v>535</v>
      </c>
      <c r="D147" s="135"/>
      <c r="E147" s="135" t="s">
        <v>537</v>
      </c>
      <c r="F147" s="136">
        <v>1</v>
      </c>
      <c r="G147" s="136" t="s">
        <v>320</v>
      </c>
      <c r="H147" s="137">
        <v>1745000</v>
      </c>
    </row>
    <row r="148" spans="2:8" s="133" customFormat="1" ht="12.75" customHeight="1" x14ac:dyDescent="0.45">
      <c r="B148" s="135" t="s">
        <v>470</v>
      </c>
      <c r="C148" s="135" t="s">
        <v>471</v>
      </c>
      <c r="D148" s="135"/>
      <c r="E148" s="135" t="s">
        <v>538</v>
      </c>
      <c r="F148" s="136">
        <v>1</v>
      </c>
      <c r="G148" s="136" t="s">
        <v>320</v>
      </c>
      <c r="H148" s="137">
        <v>1745000</v>
      </c>
    </row>
    <row r="149" spans="2:8" s="133" customFormat="1" ht="12.75" customHeight="1" x14ac:dyDescent="0.45">
      <c r="B149" s="135" t="s">
        <v>470</v>
      </c>
      <c r="C149" s="135" t="s">
        <v>535</v>
      </c>
      <c r="D149" s="135"/>
      <c r="E149" s="135" t="s">
        <v>539</v>
      </c>
      <c r="F149" s="136">
        <v>1</v>
      </c>
      <c r="G149" s="136" t="s">
        <v>320</v>
      </c>
      <c r="H149" s="137">
        <v>1745000</v>
      </c>
    </row>
    <row r="150" spans="2:8" s="133" customFormat="1" ht="12.75" customHeight="1" x14ac:dyDescent="0.45">
      <c r="B150" s="135" t="s">
        <v>470</v>
      </c>
      <c r="C150" s="135" t="s">
        <v>535</v>
      </c>
      <c r="D150" s="135"/>
      <c r="E150" s="135" t="s">
        <v>540</v>
      </c>
      <c r="F150" s="136">
        <v>1</v>
      </c>
      <c r="G150" s="136" t="s">
        <v>320</v>
      </c>
      <c r="H150" s="137">
        <v>1745000</v>
      </c>
    </row>
    <row r="151" spans="2:8" s="133" customFormat="1" ht="12.75" customHeight="1" x14ac:dyDescent="0.45">
      <c r="B151" s="135" t="s">
        <v>470</v>
      </c>
      <c r="C151" s="135" t="s">
        <v>535</v>
      </c>
      <c r="D151" s="135"/>
      <c r="E151" s="135" t="s">
        <v>541</v>
      </c>
      <c r="F151" s="136">
        <v>1</v>
      </c>
      <c r="G151" s="136" t="s">
        <v>320</v>
      </c>
      <c r="H151" s="137">
        <v>1745000</v>
      </c>
    </row>
    <row r="152" spans="2:8" s="133" customFormat="1" ht="12.75" customHeight="1" x14ac:dyDescent="0.45">
      <c r="B152" s="135" t="s">
        <v>470</v>
      </c>
      <c r="C152" s="135" t="s">
        <v>535</v>
      </c>
      <c r="D152" s="135"/>
      <c r="E152" s="135" t="s">
        <v>542</v>
      </c>
      <c r="F152" s="136">
        <v>1</v>
      </c>
      <c r="G152" s="136" t="s">
        <v>320</v>
      </c>
      <c r="H152" s="137">
        <v>1745000</v>
      </c>
    </row>
    <row r="153" spans="2:8" s="133" customFormat="1" ht="12.75" customHeight="1" x14ac:dyDescent="0.45">
      <c r="B153" s="135" t="s">
        <v>470</v>
      </c>
      <c r="C153" s="135" t="s">
        <v>535</v>
      </c>
      <c r="D153" s="135"/>
      <c r="E153" s="135" t="s">
        <v>543</v>
      </c>
      <c r="F153" s="136">
        <v>1</v>
      </c>
      <c r="G153" s="136" t="s">
        <v>320</v>
      </c>
      <c r="H153" s="137">
        <v>1470000</v>
      </c>
    </row>
    <row r="154" spans="2:8" s="133" customFormat="1" ht="12.75" customHeight="1" x14ac:dyDescent="0.45">
      <c r="B154" s="135" t="s">
        <v>470</v>
      </c>
      <c r="C154" s="135" t="s">
        <v>535</v>
      </c>
      <c r="D154" s="135"/>
      <c r="E154" s="135" t="s">
        <v>544</v>
      </c>
      <c r="F154" s="136">
        <v>1</v>
      </c>
      <c r="G154" s="136" t="s">
        <v>320</v>
      </c>
      <c r="H154" s="137">
        <v>1470000</v>
      </c>
    </row>
    <row r="155" spans="2:8" s="133" customFormat="1" ht="12.75" customHeight="1" x14ac:dyDescent="0.45">
      <c r="B155" s="135" t="s">
        <v>470</v>
      </c>
      <c r="C155" s="135" t="s">
        <v>535</v>
      </c>
      <c r="D155" s="135"/>
      <c r="E155" s="135" t="s">
        <v>545</v>
      </c>
      <c r="F155" s="136">
        <v>1</v>
      </c>
      <c r="G155" s="136" t="s">
        <v>320</v>
      </c>
      <c r="H155" s="137">
        <v>1470000</v>
      </c>
    </row>
    <row r="156" spans="2:8" s="133" customFormat="1" ht="12.75" customHeight="1" x14ac:dyDescent="0.45">
      <c r="B156" s="135" t="s">
        <v>546</v>
      </c>
      <c r="C156" s="135" t="s">
        <v>547</v>
      </c>
      <c r="D156" s="135"/>
      <c r="E156" s="135" t="s">
        <v>548</v>
      </c>
      <c r="F156" s="136">
        <v>1</v>
      </c>
      <c r="G156" s="136" t="s">
        <v>320</v>
      </c>
      <c r="H156" s="137">
        <v>2639000</v>
      </c>
    </row>
    <row r="157" spans="2:8" s="133" customFormat="1" ht="12.75" customHeight="1" x14ac:dyDescent="0.45">
      <c r="B157" s="135" t="s">
        <v>546</v>
      </c>
      <c r="C157" s="135" t="s">
        <v>547</v>
      </c>
      <c r="D157" s="135"/>
      <c r="E157" s="135" t="s">
        <v>549</v>
      </c>
      <c r="F157" s="136">
        <v>1</v>
      </c>
      <c r="G157" s="136" t="s">
        <v>320</v>
      </c>
      <c r="H157" s="137">
        <v>2639000</v>
      </c>
    </row>
    <row r="158" spans="2:8" s="133" customFormat="1" ht="12.75" customHeight="1" x14ac:dyDescent="0.45">
      <c r="B158" s="135" t="s">
        <v>550</v>
      </c>
      <c r="C158" s="135" t="s">
        <v>551</v>
      </c>
      <c r="D158" s="135"/>
      <c r="E158" s="135" t="s">
        <v>552</v>
      </c>
      <c r="F158" s="136">
        <v>1</v>
      </c>
      <c r="G158" s="136" t="s">
        <v>320</v>
      </c>
      <c r="H158" s="137">
        <v>1980000</v>
      </c>
    </row>
    <row r="159" spans="2:8" s="133" customFormat="1" ht="12.75" customHeight="1" x14ac:dyDescent="0.45">
      <c r="B159" s="135" t="s">
        <v>550</v>
      </c>
      <c r="C159" s="135" t="s">
        <v>551</v>
      </c>
      <c r="D159" s="135"/>
      <c r="E159" s="135" t="s">
        <v>553</v>
      </c>
      <c r="F159" s="136">
        <v>1</v>
      </c>
      <c r="G159" s="136" t="s">
        <v>320</v>
      </c>
      <c r="H159" s="137">
        <v>1980000</v>
      </c>
    </row>
    <row r="160" spans="2:8" s="133" customFormat="1" ht="12.75" customHeight="1" x14ac:dyDescent="0.45">
      <c r="B160" s="135" t="s">
        <v>554</v>
      </c>
      <c r="C160" s="135" t="s">
        <v>376</v>
      </c>
      <c r="D160" s="135"/>
      <c r="E160" s="135" t="s">
        <v>376</v>
      </c>
      <c r="F160" s="136">
        <v>1</v>
      </c>
      <c r="G160" s="136" t="s">
        <v>320</v>
      </c>
      <c r="H160" s="137">
        <v>289884</v>
      </c>
    </row>
    <row r="161" spans="2:8" s="133" customFormat="1" ht="12.75" customHeight="1" x14ac:dyDescent="0.45">
      <c r="B161" s="135" t="s">
        <v>554</v>
      </c>
      <c r="C161" s="135" t="s">
        <v>376</v>
      </c>
      <c r="D161" s="135"/>
      <c r="E161" s="135" t="s">
        <v>376</v>
      </c>
      <c r="F161" s="136">
        <v>1</v>
      </c>
      <c r="G161" s="136" t="s">
        <v>320</v>
      </c>
      <c r="H161" s="137">
        <v>289884</v>
      </c>
    </row>
    <row r="162" spans="2:8" s="133" customFormat="1" ht="12.75" customHeight="1" x14ac:dyDescent="0.45">
      <c r="B162" s="135" t="s">
        <v>554</v>
      </c>
      <c r="C162" s="135" t="s">
        <v>376</v>
      </c>
      <c r="D162" s="135"/>
      <c r="E162" s="135" t="s">
        <v>376</v>
      </c>
      <c r="F162" s="136">
        <v>1</v>
      </c>
      <c r="G162" s="136" t="s">
        <v>320</v>
      </c>
      <c r="H162" s="137">
        <v>289884</v>
      </c>
    </row>
    <row r="163" spans="2:8" s="133" customFormat="1" ht="12.75" customHeight="1" x14ac:dyDescent="0.45">
      <c r="B163" s="135" t="s">
        <v>554</v>
      </c>
      <c r="C163" s="135" t="s">
        <v>376</v>
      </c>
      <c r="D163" s="135"/>
      <c r="E163" s="135" t="s">
        <v>376</v>
      </c>
      <c r="F163" s="136">
        <v>1</v>
      </c>
      <c r="G163" s="136" t="s">
        <v>320</v>
      </c>
      <c r="H163" s="137">
        <v>289884</v>
      </c>
    </row>
    <row r="164" spans="2:8" s="133" customFormat="1" ht="12.75" customHeight="1" x14ac:dyDescent="0.45">
      <c r="B164" s="135" t="s">
        <v>554</v>
      </c>
      <c r="C164" s="135" t="s">
        <v>376</v>
      </c>
      <c r="D164" s="135"/>
      <c r="E164" s="135" t="s">
        <v>376</v>
      </c>
      <c r="F164" s="136">
        <v>1</v>
      </c>
      <c r="G164" s="136" t="s">
        <v>320</v>
      </c>
      <c r="H164" s="137">
        <v>289884</v>
      </c>
    </row>
    <row r="165" spans="2:8" s="133" customFormat="1" ht="12.75" customHeight="1" x14ac:dyDescent="0.45">
      <c r="B165" s="135" t="s">
        <v>554</v>
      </c>
      <c r="C165" s="135" t="s">
        <v>376</v>
      </c>
      <c r="D165" s="135"/>
      <c r="E165" s="135" t="s">
        <v>376</v>
      </c>
      <c r="F165" s="136">
        <v>1</v>
      </c>
      <c r="G165" s="136" t="s">
        <v>320</v>
      </c>
      <c r="H165" s="137">
        <v>289884</v>
      </c>
    </row>
    <row r="166" spans="2:8" s="133" customFormat="1" ht="12.75" customHeight="1" x14ac:dyDescent="0.45">
      <c r="B166" s="135" t="s">
        <v>554</v>
      </c>
      <c r="C166" s="135" t="s">
        <v>376</v>
      </c>
      <c r="D166" s="135"/>
      <c r="E166" s="135" t="s">
        <v>376</v>
      </c>
      <c r="F166" s="136">
        <v>1</v>
      </c>
      <c r="G166" s="136" t="s">
        <v>320</v>
      </c>
      <c r="H166" s="137">
        <v>289884</v>
      </c>
    </row>
    <row r="167" spans="2:8" s="133" customFormat="1" ht="12.75" customHeight="1" x14ac:dyDescent="0.45">
      <c r="B167" s="135" t="s">
        <v>555</v>
      </c>
      <c r="C167" s="135" t="s">
        <v>474</v>
      </c>
      <c r="D167" s="135"/>
      <c r="E167" s="135" t="s">
        <v>556</v>
      </c>
      <c r="F167" s="136">
        <v>1</v>
      </c>
      <c r="G167" s="136" t="s">
        <v>320</v>
      </c>
      <c r="H167" s="137">
        <v>398000</v>
      </c>
    </row>
    <row r="168" spans="2:8" s="133" customFormat="1" ht="12.75" customHeight="1" x14ac:dyDescent="0.45">
      <c r="B168" s="135" t="s">
        <v>555</v>
      </c>
      <c r="C168" s="135" t="s">
        <v>474</v>
      </c>
      <c r="D168" s="135"/>
      <c r="E168" s="135" t="s">
        <v>557</v>
      </c>
      <c r="F168" s="136">
        <v>1</v>
      </c>
      <c r="G168" s="136" t="s">
        <v>320</v>
      </c>
      <c r="H168" s="137">
        <v>398000</v>
      </c>
    </row>
    <row r="169" spans="2:8" s="133" customFormat="1" ht="12.75" customHeight="1" x14ac:dyDescent="0.45">
      <c r="B169" s="135" t="s">
        <v>555</v>
      </c>
      <c r="C169" s="135" t="s">
        <v>474</v>
      </c>
      <c r="D169" s="135"/>
      <c r="E169" s="135" t="s">
        <v>558</v>
      </c>
      <c r="F169" s="136">
        <v>1</v>
      </c>
      <c r="G169" s="136" t="s">
        <v>320</v>
      </c>
      <c r="H169" s="137">
        <v>398000</v>
      </c>
    </row>
    <row r="170" spans="2:8" s="133" customFormat="1" ht="12.75" customHeight="1" x14ac:dyDescent="0.45">
      <c r="B170" s="135" t="s">
        <v>555</v>
      </c>
      <c r="C170" s="135" t="s">
        <v>474</v>
      </c>
      <c r="D170" s="135"/>
      <c r="E170" s="135" t="s">
        <v>559</v>
      </c>
      <c r="F170" s="136">
        <v>1</v>
      </c>
      <c r="G170" s="136" t="s">
        <v>320</v>
      </c>
      <c r="H170" s="137">
        <v>398000</v>
      </c>
    </row>
    <row r="171" spans="2:8" s="133" customFormat="1" ht="12.75" customHeight="1" x14ac:dyDescent="0.45">
      <c r="B171" s="135" t="s">
        <v>555</v>
      </c>
      <c r="C171" s="135" t="s">
        <v>474</v>
      </c>
      <c r="D171" s="135"/>
      <c r="E171" s="135" t="s">
        <v>560</v>
      </c>
      <c r="F171" s="136">
        <v>1</v>
      </c>
      <c r="G171" s="136" t="s">
        <v>320</v>
      </c>
      <c r="H171" s="137">
        <v>398000</v>
      </c>
    </row>
    <row r="172" spans="2:8" s="133" customFormat="1" ht="12.75" customHeight="1" x14ac:dyDescent="0.45">
      <c r="B172" s="135" t="s">
        <v>555</v>
      </c>
      <c r="C172" s="135" t="s">
        <v>474</v>
      </c>
      <c r="D172" s="135"/>
      <c r="E172" s="135" t="s">
        <v>561</v>
      </c>
      <c r="F172" s="136">
        <v>1</v>
      </c>
      <c r="G172" s="136" t="s">
        <v>320</v>
      </c>
      <c r="H172" s="137">
        <v>398000</v>
      </c>
    </row>
    <row r="173" spans="2:8" s="133" customFormat="1" ht="12.75" customHeight="1" x14ac:dyDescent="0.45">
      <c r="B173" s="135" t="s">
        <v>555</v>
      </c>
      <c r="C173" s="135" t="s">
        <v>474</v>
      </c>
      <c r="D173" s="135"/>
      <c r="E173" s="135" t="s">
        <v>562</v>
      </c>
      <c r="F173" s="136">
        <v>1</v>
      </c>
      <c r="G173" s="136" t="s">
        <v>320</v>
      </c>
      <c r="H173" s="137">
        <v>398000</v>
      </c>
    </row>
    <row r="174" spans="2:8" s="133" customFormat="1" ht="12.75" customHeight="1" x14ac:dyDescent="0.45">
      <c r="B174" s="135" t="s">
        <v>555</v>
      </c>
      <c r="C174" s="135" t="s">
        <v>461</v>
      </c>
      <c r="D174" s="135"/>
      <c r="E174" s="135" t="s">
        <v>563</v>
      </c>
      <c r="F174" s="136">
        <v>1</v>
      </c>
      <c r="G174" s="136" t="s">
        <v>320</v>
      </c>
      <c r="H174" s="137">
        <v>398000</v>
      </c>
    </row>
    <row r="175" spans="2:8" s="133" customFormat="1" ht="12.75" customHeight="1" x14ac:dyDescent="0.45">
      <c r="B175" s="135" t="s">
        <v>555</v>
      </c>
      <c r="C175" s="135" t="s">
        <v>474</v>
      </c>
      <c r="D175" s="135"/>
      <c r="E175" s="135" t="s">
        <v>564</v>
      </c>
      <c r="F175" s="136">
        <v>1</v>
      </c>
      <c r="G175" s="136" t="s">
        <v>320</v>
      </c>
      <c r="H175" s="137">
        <v>398000</v>
      </c>
    </row>
    <row r="176" spans="2:8" s="133" customFormat="1" ht="12.75" customHeight="1" x14ac:dyDescent="0.45">
      <c r="B176" s="135" t="s">
        <v>555</v>
      </c>
      <c r="C176" s="135" t="s">
        <v>474</v>
      </c>
      <c r="D176" s="135"/>
      <c r="E176" s="135" t="s">
        <v>565</v>
      </c>
      <c r="F176" s="136">
        <v>1</v>
      </c>
      <c r="G176" s="136" t="s">
        <v>320</v>
      </c>
      <c r="H176" s="137">
        <v>398000</v>
      </c>
    </row>
    <row r="177" spans="2:8" s="133" customFormat="1" ht="12.75" customHeight="1" x14ac:dyDescent="0.45">
      <c r="B177" s="135" t="s">
        <v>555</v>
      </c>
      <c r="C177" s="135" t="s">
        <v>488</v>
      </c>
      <c r="D177" s="135"/>
      <c r="E177" s="135" t="s">
        <v>566</v>
      </c>
      <c r="F177" s="136">
        <v>1</v>
      </c>
      <c r="G177" s="136" t="s">
        <v>320</v>
      </c>
      <c r="H177" s="137">
        <v>398000</v>
      </c>
    </row>
    <row r="178" spans="2:8" s="133" customFormat="1" ht="12.75" customHeight="1" x14ac:dyDescent="0.45">
      <c r="B178" s="135" t="s">
        <v>567</v>
      </c>
      <c r="C178" s="135"/>
      <c r="D178" s="135"/>
      <c r="E178" s="135"/>
      <c r="F178" s="136">
        <v>2</v>
      </c>
      <c r="G178" s="136" t="s">
        <v>320</v>
      </c>
      <c r="H178" s="137">
        <v>2893968</v>
      </c>
    </row>
    <row r="179" spans="2:8" s="133" customFormat="1" ht="12.75" customHeight="1" x14ac:dyDescent="0.45">
      <c r="B179" s="135" t="s">
        <v>568</v>
      </c>
      <c r="C179" s="135"/>
      <c r="D179" s="135"/>
      <c r="E179" s="135"/>
      <c r="F179" s="136">
        <v>2</v>
      </c>
      <c r="G179" s="136" t="s">
        <v>320</v>
      </c>
      <c r="H179" s="137">
        <v>510400</v>
      </c>
    </row>
    <row r="180" spans="2:8" s="133" customFormat="1" ht="12.75" customHeight="1" x14ac:dyDescent="0.45">
      <c r="B180" s="135" t="s">
        <v>569</v>
      </c>
      <c r="C180" s="135"/>
      <c r="D180" s="135"/>
      <c r="E180" s="135"/>
      <c r="F180" s="136">
        <v>2</v>
      </c>
      <c r="G180" s="136" t="s">
        <v>320</v>
      </c>
      <c r="H180" s="137">
        <v>290000</v>
      </c>
    </row>
    <row r="181" spans="2:8" s="133" customFormat="1" ht="12.75" customHeight="1" x14ac:dyDescent="0.45">
      <c r="B181" s="135" t="s">
        <v>570</v>
      </c>
      <c r="C181" s="135"/>
      <c r="D181" s="135"/>
      <c r="E181" s="135"/>
      <c r="F181" s="135">
        <v>1</v>
      </c>
      <c r="G181" s="136" t="s">
        <v>320</v>
      </c>
      <c r="H181" s="140">
        <v>10440000</v>
      </c>
    </row>
    <row r="182" spans="2:8" s="133" customFormat="1" ht="12.75" customHeight="1" x14ac:dyDescent="0.45">
      <c r="B182" s="135" t="s">
        <v>571</v>
      </c>
      <c r="C182" s="135" t="s">
        <v>572</v>
      </c>
      <c r="D182" s="135"/>
      <c r="E182" s="135"/>
      <c r="F182" s="135">
        <v>3</v>
      </c>
      <c r="G182" s="136" t="s">
        <v>320</v>
      </c>
      <c r="H182" s="140">
        <v>1566000</v>
      </c>
    </row>
    <row r="183" spans="2:8" s="133" customFormat="1" ht="12.75" customHeight="1" x14ac:dyDescent="0.45">
      <c r="B183" s="135" t="s">
        <v>573</v>
      </c>
      <c r="C183" s="135"/>
      <c r="D183" s="135"/>
      <c r="E183" s="135"/>
      <c r="F183" s="135">
        <v>1</v>
      </c>
      <c r="G183" s="136" t="s">
        <v>320</v>
      </c>
      <c r="H183" s="140">
        <v>1740000</v>
      </c>
    </row>
    <row r="184" spans="2:8" s="133" customFormat="1" ht="12.75" customHeight="1" x14ac:dyDescent="0.45">
      <c r="B184" s="135" t="s">
        <v>574</v>
      </c>
      <c r="C184" s="135" t="s">
        <v>522</v>
      </c>
      <c r="D184" s="135"/>
      <c r="E184" s="135"/>
      <c r="F184" s="135">
        <v>1</v>
      </c>
      <c r="G184" s="136" t="s">
        <v>320</v>
      </c>
      <c r="H184" s="140">
        <v>7820000</v>
      </c>
    </row>
    <row r="185" spans="2:8" s="133" customFormat="1" ht="12.75" customHeight="1" x14ac:dyDescent="0.45">
      <c r="B185" s="135" t="s">
        <v>575</v>
      </c>
      <c r="C185" s="135" t="s">
        <v>572</v>
      </c>
      <c r="D185" s="135"/>
      <c r="E185" s="135"/>
      <c r="F185" s="135">
        <v>2</v>
      </c>
      <c r="G185" s="136" t="s">
        <v>320</v>
      </c>
      <c r="H185" s="140">
        <v>1113600</v>
      </c>
    </row>
    <row r="186" spans="2:8" s="133" customFormat="1" ht="12.75" customHeight="1" x14ac:dyDescent="0.45">
      <c r="B186" s="142" t="s">
        <v>576</v>
      </c>
      <c r="C186" s="135"/>
      <c r="D186" s="135"/>
      <c r="E186" s="135"/>
      <c r="F186" s="135">
        <v>1</v>
      </c>
      <c r="G186" s="136" t="s">
        <v>320</v>
      </c>
      <c r="H186" s="144">
        <v>320000</v>
      </c>
    </row>
    <row r="187" spans="2:8" s="133" customFormat="1" ht="12.75" customHeight="1" x14ac:dyDescent="0.45">
      <c r="B187" s="142" t="s">
        <v>576</v>
      </c>
      <c r="C187" s="135"/>
      <c r="D187" s="135"/>
      <c r="E187" s="135"/>
      <c r="F187" s="135">
        <v>1</v>
      </c>
      <c r="G187" s="136" t="s">
        <v>320</v>
      </c>
      <c r="H187" s="144">
        <v>320000</v>
      </c>
    </row>
    <row r="188" spans="2:8" s="133" customFormat="1" ht="12.75" customHeight="1" x14ac:dyDescent="0.45">
      <c r="B188" s="142" t="s">
        <v>576</v>
      </c>
      <c r="C188" s="135"/>
      <c r="D188" s="135"/>
      <c r="E188" s="135"/>
      <c r="F188" s="135">
        <v>1</v>
      </c>
      <c r="G188" s="136" t="s">
        <v>320</v>
      </c>
      <c r="H188" s="144">
        <v>320000</v>
      </c>
    </row>
    <row r="189" spans="2:8" s="133" customFormat="1" ht="12.75" customHeight="1" x14ac:dyDescent="0.45">
      <c r="B189" s="142" t="s">
        <v>576</v>
      </c>
      <c r="C189" s="135"/>
      <c r="D189" s="135"/>
      <c r="E189" s="135"/>
      <c r="F189" s="135">
        <v>1</v>
      </c>
      <c r="G189" s="136" t="s">
        <v>320</v>
      </c>
      <c r="H189" s="144">
        <v>320000</v>
      </c>
    </row>
    <row r="190" spans="2:8" s="133" customFormat="1" ht="12.75" customHeight="1" x14ac:dyDescent="0.45">
      <c r="B190" s="142" t="s">
        <v>576</v>
      </c>
      <c r="C190" s="135"/>
      <c r="D190" s="135"/>
      <c r="E190" s="135"/>
      <c r="F190" s="135">
        <v>1</v>
      </c>
      <c r="G190" s="136" t="s">
        <v>320</v>
      </c>
      <c r="H190" s="144">
        <v>320000</v>
      </c>
    </row>
    <row r="191" spans="2:8" s="133" customFormat="1" ht="12.75" customHeight="1" x14ac:dyDescent="0.45">
      <c r="B191" s="142" t="s">
        <v>576</v>
      </c>
      <c r="C191" s="135"/>
      <c r="D191" s="135"/>
      <c r="E191" s="135"/>
      <c r="F191" s="135">
        <v>1</v>
      </c>
      <c r="G191" s="136" t="s">
        <v>320</v>
      </c>
      <c r="H191" s="144">
        <v>320000</v>
      </c>
    </row>
    <row r="192" spans="2:8" s="133" customFormat="1" ht="12.75" customHeight="1" x14ac:dyDescent="0.45">
      <c r="B192" s="142" t="s">
        <v>576</v>
      </c>
      <c r="C192" s="135"/>
      <c r="D192" s="135"/>
      <c r="E192" s="135"/>
      <c r="F192" s="135">
        <v>1</v>
      </c>
      <c r="G192" s="136" t="s">
        <v>320</v>
      </c>
      <c r="H192" s="144">
        <v>320000</v>
      </c>
    </row>
    <row r="193" spans="2:8" s="133" customFormat="1" ht="12.75" customHeight="1" x14ac:dyDescent="0.45">
      <c r="B193" s="142" t="s">
        <v>576</v>
      </c>
      <c r="C193" s="135"/>
      <c r="D193" s="135"/>
      <c r="E193" s="135"/>
      <c r="F193" s="135">
        <v>1</v>
      </c>
      <c r="G193" s="136" t="s">
        <v>320</v>
      </c>
      <c r="H193" s="144">
        <v>320000</v>
      </c>
    </row>
    <row r="194" spans="2:8" s="133" customFormat="1" ht="12.75" customHeight="1" x14ac:dyDescent="0.45">
      <c r="B194" s="142" t="s">
        <v>577</v>
      </c>
      <c r="C194" s="135"/>
      <c r="D194" s="135"/>
      <c r="E194" s="135"/>
      <c r="F194" s="135">
        <v>1</v>
      </c>
      <c r="G194" s="136" t="s">
        <v>320</v>
      </c>
      <c r="H194" s="144">
        <v>330000</v>
      </c>
    </row>
    <row r="195" spans="2:8" s="133" customFormat="1" ht="12.75" customHeight="1" x14ac:dyDescent="0.45">
      <c r="B195" s="142" t="s">
        <v>577</v>
      </c>
      <c r="C195" s="135"/>
      <c r="D195" s="135"/>
      <c r="E195" s="135"/>
      <c r="F195" s="135">
        <v>1</v>
      </c>
      <c r="G195" s="136" t="s">
        <v>320</v>
      </c>
      <c r="H195" s="144">
        <v>330000</v>
      </c>
    </row>
    <row r="196" spans="2:8" s="133" customFormat="1" ht="12.75" customHeight="1" x14ac:dyDescent="0.45">
      <c r="B196" s="142" t="s">
        <v>578</v>
      </c>
      <c r="C196" s="135"/>
      <c r="D196" s="135"/>
      <c r="E196" s="135"/>
      <c r="F196" s="135">
        <v>1</v>
      </c>
      <c r="G196" s="136" t="s">
        <v>320</v>
      </c>
      <c r="H196" s="144">
        <v>1520000</v>
      </c>
    </row>
    <row r="197" spans="2:8" s="133" customFormat="1" ht="12.75" customHeight="1" x14ac:dyDescent="0.45">
      <c r="B197" s="142" t="s">
        <v>579</v>
      </c>
      <c r="C197" s="135"/>
      <c r="D197" s="135"/>
      <c r="E197" s="135"/>
      <c r="F197" s="135"/>
      <c r="G197" s="136" t="s">
        <v>320</v>
      </c>
      <c r="H197" s="144">
        <v>4448800</v>
      </c>
    </row>
    <row r="198" spans="2:8" s="133" customFormat="1" ht="12.75" customHeight="1" x14ac:dyDescent="0.45">
      <c r="B198" s="142" t="s">
        <v>579</v>
      </c>
      <c r="C198" s="135"/>
      <c r="D198" s="135"/>
      <c r="E198" s="135"/>
      <c r="F198" s="135"/>
      <c r="G198" s="136" t="s">
        <v>320</v>
      </c>
      <c r="H198" s="144">
        <v>4448800</v>
      </c>
    </row>
    <row r="199" spans="2:8" s="133" customFormat="1" ht="12.75" customHeight="1" x14ac:dyDescent="0.45">
      <c r="B199" s="142" t="s">
        <v>579</v>
      </c>
      <c r="C199" s="135"/>
      <c r="D199" s="135"/>
      <c r="E199" s="135"/>
      <c r="F199" s="135"/>
      <c r="G199" s="136" t="s">
        <v>320</v>
      </c>
      <c r="H199" s="144">
        <v>4448800</v>
      </c>
    </row>
    <row r="200" spans="2:8" s="133" customFormat="1" ht="12.75" customHeight="1" x14ac:dyDescent="0.45">
      <c r="B200" s="142" t="s">
        <v>580</v>
      </c>
      <c r="C200" s="135"/>
      <c r="D200" s="135"/>
      <c r="E200" s="135"/>
      <c r="F200" s="135"/>
      <c r="G200" s="136" t="s">
        <v>320</v>
      </c>
      <c r="H200" s="144">
        <v>13440000</v>
      </c>
    </row>
    <row r="201" spans="2:8" s="133" customFormat="1" ht="12.75" customHeight="1" x14ac:dyDescent="0.45">
      <c r="B201" s="142" t="s">
        <v>470</v>
      </c>
      <c r="C201" s="135" t="s">
        <v>522</v>
      </c>
      <c r="D201" s="135" t="s">
        <v>865</v>
      </c>
      <c r="E201" s="135" t="s">
        <v>581</v>
      </c>
      <c r="F201" s="135">
        <v>1</v>
      </c>
      <c r="G201" s="136" t="s">
        <v>320</v>
      </c>
      <c r="H201" s="144">
        <v>2118080</v>
      </c>
    </row>
    <row r="202" spans="2:8" s="133" customFormat="1" ht="12.75" customHeight="1" x14ac:dyDescent="0.45">
      <c r="B202" s="142" t="s">
        <v>470</v>
      </c>
      <c r="C202" s="135" t="s">
        <v>522</v>
      </c>
      <c r="D202" s="135" t="s">
        <v>865</v>
      </c>
      <c r="E202" s="135" t="s">
        <v>582</v>
      </c>
      <c r="F202" s="135">
        <v>1</v>
      </c>
      <c r="G202" s="136" t="s">
        <v>320</v>
      </c>
      <c r="H202" s="144">
        <v>2118080</v>
      </c>
    </row>
    <row r="203" spans="2:8" s="133" customFormat="1" ht="12.75" customHeight="1" x14ac:dyDescent="0.45">
      <c r="B203" s="142" t="s">
        <v>583</v>
      </c>
      <c r="C203" s="135" t="s">
        <v>426</v>
      </c>
      <c r="D203" s="135" t="s">
        <v>866</v>
      </c>
      <c r="E203" s="135" t="s">
        <v>584</v>
      </c>
      <c r="F203" s="135">
        <v>1</v>
      </c>
      <c r="G203" s="136" t="s">
        <v>320</v>
      </c>
      <c r="H203" s="144">
        <v>2368750</v>
      </c>
    </row>
    <row r="204" spans="2:8" s="133" customFormat="1" ht="12.75" customHeight="1" x14ac:dyDescent="0.45">
      <c r="B204" s="142" t="s">
        <v>470</v>
      </c>
      <c r="C204" s="135" t="s">
        <v>522</v>
      </c>
      <c r="D204" s="135" t="s">
        <v>865</v>
      </c>
      <c r="E204" s="135" t="s">
        <v>585</v>
      </c>
      <c r="F204" s="135">
        <v>1</v>
      </c>
      <c r="G204" s="136" t="s">
        <v>320</v>
      </c>
      <c r="H204" s="144">
        <v>1668750</v>
      </c>
    </row>
    <row r="205" spans="2:8" s="133" customFormat="1" ht="12.75" customHeight="1" x14ac:dyDescent="0.45">
      <c r="B205" s="142" t="s">
        <v>470</v>
      </c>
      <c r="C205" s="135" t="s">
        <v>522</v>
      </c>
      <c r="D205" s="135" t="s">
        <v>865</v>
      </c>
      <c r="E205" s="135" t="s">
        <v>586</v>
      </c>
      <c r="F205" s="135">
        <v>1</v>
      </c>
      <c r="G205" s="136" t="s">
        <v>320</v>
      </c>
      <c r="H205" s="144">
        <v>1668750</v>
      </c>
    </row>
    <row r="206" spans="2:8" s="133" customFormat="1" ht="12.75" customHeight="1" x14ac:dyDescent="0.45">
      <c r="B206" s="142" t="s">
        <v>470</v>
      </c>
      <c r="C206" s="135" t="s">
        <v>522</v>
      </c>
      <c r="D206" s="135" t="s">
        <v>865</v>
      </c>
      <c r="E206" s="135" t="s">
        <v>587</v>
      </c>
      <c r="F206" s="135">
        <v>1</v>
      </c>
      <c r="G206" s="136" t="s">
        <v>320</v>
      </c>
      <c r="H206" s="144">
        <v>1668750</v>
      </c>
    </row>
    <row r="207" spans="2:8" s="133" customFormat="1" ht="12.75" customHeight="1" x14ac:dyDescent="0.45">
      <c r="B207" s="142" t="s">
        <v>470</v>
      </c>
      <c r="C207" s="135" t="s">
        <v>522</v>
      </c>
      <c r="D207" s="135" t="s">
        <v>865</v>
      </c>
      <c r="E207" s="135" t="s">
        <v>588</v>
      </c>
      <c r="F207" s="135">
        <v>1</v>
      </c>
      <c r="G207" s="136" t="s">
        <v>320</v>
      </c>
      <c r="H207" s="144">
        <v>1668750</v>
      </c>
    </row>
    <row r="208" spans="2:8" s="133" customFormat="1" ht="12.75" customHeight="1" x14ac:dyDescent="0.45">
      <c r="B208" s="142" t="s">
        <v>473</v>
      </c>
      <c r="C208" s="135" t="s">
        <v>522</v>
      </c>
      <c r="D208" s="135" t="s">
        <v>555</v>
      </c>
      <c r="E208" s="135" t="s">
        <v>589</v>
      </c>
      <c r="F208" s="135">
        <v>1</v>
      </c>
      <c r="G208" s="136" t="s">
        <v>320</v>
      </c>
      <c r="H208" s="144">
        <v>420000</v>
      </c>
    </row>
    <row r="209" spans="2:8" s="133" customFormat="1" ht="12.75" customHeight="1" x14ac:dyDescent="0.45">
      <c r="B209" s="142" t="s">
        <v>473</v>
      </c>
      <c r="C209" s="135" t="s">
        <v>522</v>
      </c>
      <c r="D209" s="135" t="s">
        <v>555</v>
      </c>
      <c r="E209" s="135" t="s">
        <v>590</v>
      </c>
      <c r="F209" s="135">
        <v>1</v>
      </c>
      <c r="G209" s="136" t="s">
        <v>320</v>
      </c>
      <c r="H209" s="144">
        <v>420000</v>
      </c>
    </row>
    <row r="210" spans="2:8" s="133" customFormat="1" ht="12.75" customHeight="1" x14ac:dyDescent="0.45">
      <c r="B210" s="142" t="s">
        <v>473</v>
      </c>
      <c r="C210" s="135" t="s">
        <v>522</v>
      </c>
      <c r="D210" s="135" t="s">
        <v>555</v>
      </c>
      <c r="E210" s="135" t="s">
        <v>591</v>
      </c>
      <c r="F210" s="135">
        <v>1</v>
      </c>
      <c r="G210" s="136" t="s">
        <v>320</v>
      </c>
      <c r="H210" s="144">
        <v>420000</v>
      </c>
    </row>
    <row r="211" spans="2:8" s="133" customFormat="1" ht="12.75" customHeight="1" x14ac:dyDescent="0.45">
      <c r="B211" s="142" t="s">
        <v>473</v>
      </c>
      <c r="C211" s="135" t="s">
        <v>522</v>
      </c>
      <c r="D211" s="135" t="s">
        <v>555</v>
      </c>
      <c r="E211" s="135" t="s">
        <v>592</v>
      </c>
      <c r="F211" s="135">
        <v>1</v>
      </c>
      <c r="G211" s="136" t="s">
        <v>320</v>
      </c>
      <c r="H211" s="144">
        <v>420000</v>
      </c>
    </row>
    <row r="212" spans="2:8" s="133" customFormat="1" ht="12.75" customHeight="1" x14ac:dyDescent="0.45">
      <c r="B212" s="142" t="s">
        <v>473</v>
      </c>
      <c r="C212" s="135" t="s">
        <v>522</v>
      </c>
      <c r="D212" s="135" t="s">
        <v>555</v>
      </c>
      <c r="E212" s="135" t="s">
        <v>593</v>
      </c>
      <c r="F212" s="135">
        <v>1</v>
      </c>
      <c r="G212" s="136" t="s">
        <v>320</v>
      </c>
      <c r="H212" s="144">
        <v>420000</v>
      </c>
    </row>
    <row r="213" spans="2:8" s="133" customFormat="1" ht="12.75" customHeight="1" x14ac:dyDescent="0.45">
      <c r="B213" s="142" t="s">
        <v>473</v>
      </c>
      <c r="C213" s="135" t="s">
        <v>522</v>
      </c>
      <c r="D213" s="135" t="s">
        <v>555</v>
      </c>
      <c r="E213" s="135" t="s">
        <v>594</v>
      </c>
      <c r="F213" s="135">
        <v>1</v>
      </c>
      <c r="G213" s="136" t="s">
        <v>320</v>
      </c>
      <c r="H213" s="144">
        <v>420000</v>
      </c>
    </row>
    <row r="214" spans="2:8" s="133" customFormat="1" ht="12.75" customHeight="1" x14ac:dyDescent="0.45">
      <c r="B214" s="142" t="s">
        <v>473</v>
      </c>
      <c r="C214" s="135" t="s">
        <v>522</v>
      </c>
      <c r="D214" s="135" t="s">
        <v>555</v>
      </c>
      <c r="E214" s="135" t="s">
        <v>595</v>
      </c>
      <c r="F214" s="135">
        <v>1</v>
      </c>
      <c r="G214" s="136" t="s">
        <v>320</v>
      </c>
      <c r="H214" s="144">
        <v>420000</v>
      </c>
    </row>
    <row r="215" spans="2:8" s="133" customFormat="1" ht="12.75" customHeight="1" x14ac:dyDescent="0.45">
      <c r="B215" s="142" t="s">
        <v>554</v>
      </c>
      <c r="C215" s="135" t="s">
        <v>596</v>
      </c>
      <c r="D215" s="143" t="s">
        <v>867</v>
      </c>
      <c r="E215" s="135" t="s">
        <v>597</v>
      </c>
      <c r="F215" s="135">
        <v>1</v>
      </c>
      <c r="G215" s="136" t="s">
        <v>320</v>
      </c>
      <c r="H215" s="144">
        <v>10996800</v>
      </c>
    </row>
    <row r="216" spans="2:8" s="133" customFormat="1" ht="15.75" customHeight="1" x14ac:dyDescent="0.45">
      <c r="B216" s="134" t="s">
        <v>334</v>
      </c>
      <c r="C216" s="134"/>
      <c r="D216" s="134"/>
      <c r="E216" s="134"/>
      <c r="F216" s="134"/>
      <c r="G216" s="134"/>
      <c r="H216" s="139">
        <f>SUM(H82:H215)</f>
        <v>236988789</v>
      </c>
    </row>
    <row r="217" spans="2:8" s="133" customFormat="1" ht="15.75" customHeight="1" x14ac:dyDescent="0.45">
      <c r="B217" s="134" t="s">
        <v>321</v>
      </c>
      <c r="C217" s="134"/>
      <c r="D217" s="134"/>
      <c r="E217" s="134"/>
      <c r="F217" s="134"/>
      <c r="G217" s="134"/>
      <c r="H217" s="139"/>
    </row>
    <row r="218" spans="2:8" s="133" customFormat="1" ht="12.75" customHeight="1" x14ac:dyDescent="0.45">
      <c r="B218" s="145" t="s">
        <v>602</v>
      </c>
      <c r="C218" s="135" t="s">
        <v>603</v>
      </c>
      <c r="D218" s="135"/>
      <c r="E218" s="145" t="s">
        <v>376</v>
      </c>
      <c r="F218" s="136">
        <v>1</v>
      </c>
      <c r="G218" s="136" t="s">
        <v>321</v>
      </c>
      <c r="H218" s="137">
        <v>450000</v>
      </c>
    </row>
    <row r="219" spans="2:8" s="133" customFormat="1" ht="12.75" customHeight="1" x14ac:dyDescent="0.45">
      <c r="B219" s="145" t="s">
        <v>604</v>
      </c>
      <c r="C219" s="135" t="s">
        <v>605</v>
      </c>
      <c r="D219" s="135"/>
      <c r="E219" s="147" t="s">
        <v>376</v>
      </c>
      <c r="F219" s="136">
        <v>1</v>
      </c>
      <c r="G219" s="136" t="s">
        <v>321</v>
      </c>
      <c r="H219" s="148">
        <v>80000</v>
      </c>
    </row>
    <row r="220" spans="2:8" s="133" customFormat="1" ht="12.75" customHeight="1" x14ac:dyDescent="0.45">
      <c r="B220" s="145" t="s">
        <v>606</v>
      </c>
      <c r="C220" s="135" t="s">
        <v>376</v>
      </c>
      <c r="D220" s="135"/>
      <c r="E220" s="145" t="s">
        <v>376</v>
      </c>
      <c r="F220" s="136">
        <v>17</v>
      </c>
      <c r="G220" s="136" t="s">
        <v>321</v>
      </c>
      <c r="H220" s="137">
        <v>7225000</v>
      </c>
    </row>
    <row r="221" spans="2:8" s="133" customFormat="1" ht="12.75" customHeight="1" x14ac:dyDescent="0.45">
      <c r="B221" s="145" t="s">
        <v>607</v>
      </c>
      <c r="C221" s="135" t="s">
        <v>376</v>
      </c>
      <c r="D221" s="135"/>
      <c r="E221" s="145" t="s">
        <v>376</v>
      </c>
      <c r="F221" s="136">
        <v>5</v>
      </c>
      <c r="G221" s="136" t="s">
        <v>321</v>
      </c>
      <c r="H221" s="137">
        <v>0</v>
      </c>
    </row>
    <row r="222" spans="2:8" s="133" customFormat="1" ht="12.75" customHeight="1" x14ac:dyDescent="0.45">
      <c r="B222" s="145" t="s">
        <v>608</v>
      </c>
      <c r="C222" s="135"/>
      <c r="D222" s="135"/>
      <c r="E222" s="145"/>
      <c r="F222" s="136">
        <v>17</v>
      </c>
      <c r="G222" s="136" t="s">
        <v>321</v>
      </c>
      <c r="H222" s="137">
        <v>7224994</v>
      </c>
    </row>
    <row r="223" spans="2:8" s="133" customFormat="1" ht="12.75" customHeight="1" x14ac:dyDescent="0.45">
      <c r="B223" s="145" t="s">
        <v>609</v>
      </c>
      <c r="C223" s="135" t="s">
        <v>376</v>
      </c>
      <c r="D223" s="135"/>
      <c r="E223" s="145" t="s">
        <v>376</v>
      </c>
      <c r="F223" s="136">
        <v>1</v>
      </c>
      <c r="G223" s="136" t="s">
        <v>321</v>
      </c>
      <c r="H223" s="137">
        <v>946000</v>
      </c>
    </row>
    <row r="224" spans="2:8" s="133" customFormat="1" ht="12.75" customHeight="1" x14ac:dyDescent="0.45">
      <c r="B224" s="135" t="s">
        <v>610</v>
      </c>
      <c r="C224" s="135" t="s">
        <v>611</v>
      </c>
      <c r="D224" s="135"/>
      <c r="E224" s="147" t="s">
        <v>612</v>
      </c>
      <c r="F224" s="136">
        <v>1</v>
      </c>
      <c r="G224" s="136" t="s">
        <v>321</v>
      </c>
      <c r="H224" s="137">
        <v>450000</v>
      </c>
    </row>
    <row r="225" spans="2:8" s="133" customFormat="1" ht="12.75" customHeight="1" x14ac:dyDescent="0.45">
      <c r="B225" s="145" t="s">
        <v>613</v>
      </c>
      <c r="C225" s="135" t="s">
        <v>376</v>
      </c>
      <c r="D225" s="135"/>
      <c r="E225" s="145" t="s">
        <v>376</v>
      </c>
      <c r="F225" s="136">
        <v>14</v>
      </c>
      <c r="G225" s="136" t="s">
        <v>321</v>
      </c>
      <c r="H225" s="137">
        <v>3897600</v>
      </c>
    </row>
    <row r="226" spans="2:8" s="133" customFormat="1" ht="12.75" customHeight="1" x14ac:dyDescent="0.45">
      <c r="B226" s="145" t="s">
        <v>614</v>
      </c>
      <c r="C226" s="135" t="s">
        <v>615</v>
      </c>
      <c r="D226" s="135"/>
      <c r="E226" s="135" t="s">
        <v>616</v>
      </c>
      <c r="F226" s="136">
        <v>1</v>
      </c>
      <c r="G226" s="136" t="s">
        <v>321</v>
      </c>
      <c r="H226" s="137">
        <v>30000</v>
      </c>
    </row>
    <row r="227" spans="2:8" s="133" customFormat="1" ht="12.75" customHeight="1" x14ac:dyDescent="0.45">
      <c r="B227" s="135" t="s">
        <v>617</v>
      </c>
      <c r="C227" s="135" t="s">
        <v>618</v>
      </c>
      <c r="D227" s="135"/>
      <c r="E227" s="135" t="s">
        <v>376</v>
      </c>
      <c r="F227" s="136">
        <v>1</v>
      </c>
      <c r="G227" s="136" t="s">
        <v>321</v>
      </c>
      <c r="H227" s="137">
        <v>80000</v>
      </c>
    </row>
    <row r="228" spans="2:8" s="133" customFormat="1" ht="12.75" customHeight="1" x14ac:dyDescent="0.45">
      <c r="B228" s="145" t="s">
        <v>619</v>
      </c>
      <c r="C228" s="135" t="s">
        <v>376</v>
      </c>
      <c r="D228" s="135"/>
      <c r="E228" s="135" t="s">
        <v>376</v>
      </c>
      <c r="F228" s="136">
        <v>1</v>
      </c>
      <c r="G228" s="136" t="s">
        <v>321</v>
      </c>
      <c r="H228" s="137">
        <v>140000</v>
      </c>
    </row>
    <row r="229" spans="2:8" s="133" customFormat="1" ht="12.75" customHeight="1" x14ac:dyDescent="0.45">
      <c r="B229" s="135" t="s">
        <v>620</v>
      </c>
      <c r="C229" s="135" t="s">
        <v>376</v>
      </c>
      <c r="D229" s="135"/>
      <c r="E229" s="135" t="s">
        <v>376</v>
      </c>
      <c r="F229" s="136">
        <v>1</v>
      </c>
      <c r="G229" s="136" t="s">
        <v>321</v>
      </c>
      <c r="H229" s="140">
        <v>0</v>
      </c>
    </row>
    <row r="230" spans="2:8" s="133" customFormat="1" ht="12.75" customHeight="1" x14ac:dyDescent="0.45">
      <c r="B230" s="135" t="s">
        <v>621</v>
      </c>
      <c r="C230" s="135" t="s">
        <v>376</v>
      </c>
      <c r="D230" s="135"/>
      <c r="E230" s="135" t="s">
        <v>622</v>
      </c>
      <c r="F230" s="136">
        <v>1</v>
      </c>
      <c r="G230" s="136" t="s">
        <v>321</v>
      </c>
      <c r="H230" s="140">
        <v>50000</v>
      </c>
    </row>
    <row r="231" spans="2:8" s="133" customFormat="1" ht="12.75" customHeight="1" x14ac:dyDescent="0.45">
      <c r="B231" s="135" t="s">
        <v>621</v>
      </c>
      <c r="C231" s="135" t="s">
        <v>376</v>
      </c>
      <c r="D231" s="135"/>
      <c r="E231" s="135" t="s">
        <v>376</v>
      </c>
      <c r="F231" s="136">
        <v>1</v>
      </c>
      <c r="G231" s="136" t="s">
        <v>321</v>
      </c>
      <c r="H231" s="140">
        <v>50000</v>
      </c>
    </row>
    <row r="232" spans="2:8" s="133" customFormat="1" ht="12.75" customHeight="1" x14ac:dyDescent="0.45">
      <c r="B232" s="135" t="s">
        <v>623</v>
      </c>
      <c r="C232" s="135" t="s">
        <v>624</v>
      </c>
      <c r="D232" s="135"/>
      <c r="E232" s="135" t="s">
        <v>376</v>
      </c>
      <c r="F232" s="136">
        <v>1</v>
      </c>
      <c r="G232" s="136" t="s">
        <v>321</v>
      </c>
      <c r="H232" s="140">
        <v>85000</v>
      </c>
    </row>
    <row r="233" spans="2:8" s="133" customFormat="1" ht="12.75" customHeight="1" x14ac:dyDescent="0.45">
      <c r="B233" s="135" t="s">
        <v>625</v>
      </c>
      <c r="C233" s="135" t="s">
        <v>626</v>
      </c>
      <c r="D233" s="135"/>
      <c r="E233" s="135" t="s">
        <v>376</v>
      </c>
      <c r="F233" s="136">
        <v>1</v>
      </c>
      <c r="G233" s="136" t="s">
        <v>321</v>
      </c>
      <c r="H233" s="137">
        <v>50000</v>
      </c>
    </row>
    <row r="234" spans="2:8" s="133" customFormat="1" ht="12.75" customHeight="1" x14ac:dyDescent="0.45">
      <c r="B234" s="135" t="s">
        <v>627</v>
      </c>
      <c r="C234" s="135" t="s">
        <v>376</v>
      </c>
      <c r="D234" s="135"/>
      <c r="E234" s="135" t="s">
        <v>376</v>
      </c>
      <c r="F234" s="136">
        <v>40</v>
      </c>
      <c r="G234" s="136" t="s">
        <v>321</v>
      </c>
      <c r="H234" s="137">
        <v>1949400</v>
      </c>
    </row>
    <row r="235" spans="2:8" s="133" customFormat="1" ht="12.75" customHeight="1" x14ac:dyDescent="0.45">
      <c r="B235" s="135" t="s">
        <v>628</v>
      </c>
      <c r="C235" s="141" t="s">
        <v>376</v>
      </c>
      <c r="D235" s="141"/>
      <c r="E235" s="141" t="s">
        <v>376</v>
      </c>
      <c r="F235" s="136">
        <v>25</v>
      </c>
      <c r="G235" s="136" t="s">
        <v>321</v>
      </c>
      <c r="H235" s="137">
        <v>3500000</v>
      </c>
    </row>
    <row r="236" spans="2:8" s="133" customFormat="1" ht="12.75" customHeight="1" x14ac:dyDescent="0.45">
      <c r="B236" s="141" t="s">
        <v>629</v>
      </c>
      <c r="C236" s="141" t="s">
        <v>376</v>
      </c>
      <c r="D236" s="141"/>
      <c r="E236" s="141" t="s">
        <v>376</v>
      </c>
      <c r="F236" s="136">
        <v>10</v>
      </c>
      <c r="G236" s="136" t="s">
        <v>321</v>
      </c>
      <c r="H236" s="137">
        <v>2800000</v>
      </c>
    </row>
    <row r="237" spans="2:8" s="133" customFormat="1" ht="12.75" customHeight="1" x14ac:dyDescent="0.45">
      <c r="B237" s="141" t="s">
        <v>630</v>
      </c>
      <c r="C237" s="141" t="s">
        <v>376</v>
      </c>
      <c r="D237" s="141"/>
      <c r="E237" s="141" t="s">
        <v>376</v>
      </c>
      <c r="F237" s="136">
        <v>33</v>
      </c>
      <c r="G237" s="136" t="s">
        <v>321</v>
      </c>
      <c r="H237" s="137">
        <v>2129985</v>
      </c>
    </row>
    <row r="238" spans="2:8" s="133" customFormat="1" ht="12.75" customHeight="1" x14ac:dyDescent="0.45">
      <c r="B238" s="141" t="s">
        <v>631</v>
      </c>
      <c r="C238" s="141" t="s">
        <v>376</v>
      </c>
      <c r="D238" s="141"/>
      <c r="E238" s="141" t="s">
        <v>376</v>
      </c>
      <c r="F238" s="136">
        <v>3</v>
      </c>
      <c r="G238" s="136" t="s">
        <v>321</v>
      </c>
      <c r="H238" s="137">
        <v>339999</v>
      </c>
    </row>
    <row r="239" spans="2:8" s="133" customFormat="1" ht="12.75" customHeight="1" x14ac:dyDescent="0.45">
      <c r="B239" s="141" t="s">
        <v>632</v>
      </c>
      <c r="C239" s="141" t="s">
        <v>376</v>
      </c>
      <c r="D239" s="141"/>
      <c r="E239" s="141" t="s">
        <v>376</v>
      </c>
      <c r="F239" s="136">
        <v>48</v>
      </c>
      <c r="G239" s="136" t="s">
        <v>321</v>
      </c>
      <c r="H239" s="137">
        <v>6120000</v>
      </c>
    </row>
    <row r="240" spans="2:8" s="133" customFormat="1" ht="12.75" customHeight="1" x14ac:dyDescent="0.45">
      <c r="B240" s="141" t="s">
        <v>633</v>
      </c>
      <c r="C240" s="141" t="s">
        <v>376</v>
      </c>
      <c r="D240" s="141"/>
      <c r="E240" s="141" t="s">
        <v>376</v>
      </c>
      <c r="F240" s="136">
        <v>1</v>
      </c>
      <c r="G240" s="136" t="s">
        <v>321</v>
      </c>
      <c r="H240" s="137">
        <v>974400</v>
      </c>
    </row>
    <row r="241" spans="2:8" s="133" customFormat="1" ht="12.75" customHeight="1" x14ac:dyDescent="0.45">
      <c r="B241" s="141" t="s">
        <v>632</v>
      </c>
      <c r="C241" s="141" t="s">
        <v>376</v>
      </c>
      <c r="D241" s="141"/>
      <c r="E241" s="141" t="s">
        <v>376</v>
      </c>
      <c r="F241" s="136">
        <v>1</v>
      </c>
      <c r="G241" s="136" t="s">
        <v>321</v>
      </c>
      <c r="H241" s="137">
        <v>974400</v>
      </c>
    </row>
    <row r="242" spans="2:8" s="133" customFormat="1" ht="12.75" customHeight="1" x14ac:dyDescent="0.45">
      <c r="B242" s="141" t="s">
        <v>634</v>
      </c>
      <c r="C242" s="141" t="s">
        <v>376</v>
      </c>
      <c r="D242" s="141"/>
      <c r="E242" s="141" t="s">
        <v>376</v>
      </c>
      <c r="F242" s="136">
        <v>1</v>
      </c>
      <c r="G242" s="136" t="s">
        <v>321</v>
      </c>
      <c r="H242" s="137">
        <v>8676800</v>
      </c>
    </row>
    <row r="243" spans="2:8" s="133" customFormat="1" ht="12.75" customHeight="1" x14ac:dyDescent="0.45">
      <c r="B243" s="141" t="s">
        <v>635</v>
      </c>
      <c r="C243" s="141" t="s">
        <v>376</v>
      </c>
      <c r="D243" s="141"/>
      <c r="E243" s="141" t="s">
        <v>376</v>
      </c>
      <c r="F243" s="136">
        <v>10</v>
      </c>
      <c r="G243" s="136" t="s">
        <v>321</v>
      </c>
      <c r="H243" s="137">
        <v>0</v>
      </c>
    </row>
    <row r="244" spans="2:8" s="133" customFormat="1" ht="12.75" customHeight="1" x14ac:dyDescent="0.45">
      <c r="B244" s="141" t="s">
        <v>636</v>
      </c>
      <c r="C244" s="141" t="s">
        <v>376</v>
      </c>
      <c r="D244" s="141"/>
      <c r="E244" s="141" t="s">
        <v>376</v>
      </c>
      <c r="F244" s="136">
        <v>1</v>
      </c>
      <c r="G244" s="136" t="s">
        <v>321</v>
      </c>
      <c r="H244" s="137">
        <v>0</v>
      </c>
    </row>
    <row r="245" spans="2:8" s="133" customFormat="1" ht="12.75" customHeight="1" x14ac:dyDescent="0.45">
      <c r="B245" s="141" t="s">
        <v>637</v>
      </c>
      <c r="C245" s="141" t="s">
        <v>376</v>
      </c>
      <c r="D245" s="141"/>
      <c r="E245" s="141" t="s">
        <v>376</v>
      </c>
      <c r="F245" s="136">
        <v>1</v>
      </c>
      <c r="G245" s="136" t="s">
        <v>321</v>
      </c>
      <c r="H245" s="137">
        <v>0</v>
      </c>
    </row>
    <row r="246" spans="2:8" s="133" customFormat="1" ht="12.75" customHeight="1" x14ac:dyDescent="0.45">
      <c r="B246" s="135" t="s">
        <v>638</v>
      </c>
      <c r="C246" s="141" t="s">
        <v>376</v>
      </c>
      <c r="D246" s="141"/>
      <c r="E246" s="141" t="s">
        <v>376</v>
      </c>
      <c r="F246" s="136">
        <v>1</v>
      </c>
      <c r="G246" s="136" t="s">
        <v>321</v>
      </c>
      <c r="H246" s="137">
        <v>350000</v>
      </c>
    </row>
    <row r="247" spans="2:8" s="133" customFormat="1" ht="12.75" customHeight="1" x14ac:dyDescent="0.45">
      <c r="B247" s="135" t="s">
        <v>639</v>
      </c>
      <c r="C247" s="135"/>
      <c r="D247" s="135"/>
      <c r="E247" s="135"/>
      <c r="F247" s="136">
        <v>6</v>
      </c>
      <c r="G247" s="136" t="s">
        <v>321</v>
      </c>
      <c r="H247" s="137">
        <v>11762400</v>
      </c>
    </row>
    <row r="248" spans="2:8" s="133" customFormat="1" ht="12.75" customHeight="1" x14ac:dyDescent="0.45">
      <c r="B248" s="135" t="s">
        <v>640</v>
      </c>
      <c r="C248" s="135"/>
      <c r="D248" s="135"/>
      <c r="E248" s="135"/>
      <c r="F248" s="136">
        <v>3</v>
      </c>
      <c r="G248" s="136" t="s">
        <v>321</v>
      </c>
      <c r="H248" s="137">
        <v>6264000</v>
      </c>
    </row>
    <row r="249" spans="2:8" s="133" customFormat="1" ht="12.75" customHeight="1" x14ac:dyDescent="0.45">
      <c r="B249" s="135" t="s">
        <v>641</v>
      </c>
      <c r="C249" s="135"/>
      <c r="D249" s="135"/>
      <c r="E249" s="135"/>
      <c r="F249" s="136">
        <v>1</v>
      </c>
      <c r="G249" s="136" t="s">
        <v>321</v>
      </c>
      <c r="H249" s="137">
        <v>2552000</v>
      </c>
    </row>
    <row r="250" spans="2:8" s="133" customFormat="1" ht="12.75" customHeight="1" x14ac:dyDescent="0.45">
      <c r="B250" s="135" t="s">
        <v>642</v>
      </c>
      <c r="C250" s="141" t="s">
        <v>376</v>
      </c>
      <c r="D250" s="141"/>
      <c r="E250" s="141" t="s">
        <v>376</v>
      </c>
      <c r="F250" s="136">
        <v>7</v>
      </c>
      <c r="G250" s="136" t="s">
        <v>321</v>
      </c>
      <c r="H250" s="137">
        <v>3248000</v>
      </c>
    </row>
    <row r="251" spans="2:8" s="133" customFormat="1" ht="12.75" customHeight="1" x14ac:dyDescent="0.45">
      <c r="B251" s="149" t="s">
        <v>643</v>
      </c>
      <c r="C251" s="135"/>
      <c r="D251" s="135"/>
      <c r="E251" s="135"/>
      <c r="F251" s="135">
        <v>26</v>
      </c>
      <c r="G251" s="136" t="s">
        <v>321</v>
      </c>
      <c r="H251" s="140">
        <v>1809600</v>
      </c>
    </row>
    <row r="252" spans="2:8" s="133" customFormat="1" ht="12.75" customHeight="1" x14ac:dyDescent="0.45">
      <c r="B252" s="149" t="s">
        <v>644</v>
      </c>
      <c r="C252" s="135"/>
      <c r="D252" s="135"/>
      <c r="E252" s="135"/>
      <c r="F252" s="135">
        <v>2</v>
      </c>
      <c r="G252" s="136" t="s">
        <v>321</v>
      </c>
      <c r="H252" s="140">
        <v>394400</v>
      </c>
    </row>
    <row r="253" spans="2:8" s="133" customFormat="1" ht="12.75" customHeight="1" x14ac:dyDescent="0.45">
      <c r="B253" s="135" t="s">
        <v>645</v>
      </c>
      <c r="C253" s="135">
        <v>2038260</v>
      </c>
      <c r="D253" s="135"/>
      <c r="E253" s="135" t="s">
        <v>376</v>
      </c>
      <c r="F253" s="136">
        <v>1</v>
      </c>
      <c r="G253" s="136" t="s">
        <v>319</v>
      </c>
      <c r="H253" s="137"/>
    </row>
    <row r="254" spans="2:8" ht="15.75" customHeight="1" x14ac:dyDescent="0.45">
      <c r="B254" s="134" t="s">
        <v>338</v>
      </c>
      <c r="C254" s="134"/>
      <c r="D254" s="134"/>
      <c r="E254" s="134"/>
      <c r="F254" s="134"/>
      <c r="G254" s="134"/>
      <c r="H254" s="139">
        <f>SUM(H218:H253)</f>
        <v>74603978</v>
      </c>
    </row>
    <row r="255" spans="2:8" x14ac:dyDescent="0.45">
      <c r="B255" s="130"/>
      <c r="C255" s="130"/>
      <c r="D255" s="130"/>
      <c r="E255" s="130"/>
      <c r="F255" s="130"/>
      <c r="G255" s="131" t="s">
        <v>646</v>
      </c>
      <c r="H255" s="150">
        <f>H7+H37+H80+H216+H254</f>
        <v>988440425.44000006</v>
      </c>
    </row>
  </sheetData>
  <mergeCells count="1">
    <mergeCell ref="B2:H2"/>
  </mergeCells>
  <pageMargins left="0.70866141732283472" right="0.70866141732283472" top="0.74803149606299213" bottom="0.74803149606299213" header="0.31496062992125984" footer="0.31496062992125984"/>
  <pageSetup scale="60" orientation="portrait" r:id="rId1"/>
  <headerFooter>
    <oddFooter>Página &amp;P de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12</vt:i4>
      </vt:variant>
    </vt:vector>
  </HeadingPairs>
  <TitlesOfParts>
    <vt:vector size="29" baseType="lpstr">
      <vt:lpstr>TRDM</vt:lpstr>
      <vt:lpstr>RCE</vt:lpstr>
      <vt:lpstr>TRV</vt:lpstr>
      <vt:lpstr>MGC</vt:lpstr>
      <vt:lpstr>RESUMEN VALORES ASEGURADOS</vt:lpstr>
      <vt:lpstr>RESUMEN DE PRIMAS</vt:lpstr>
      <vt:lpstr>UVA Aguas Claras</vt:lpstr>
      <vt:lpstr>Administrativa Medellin</vt:lpstr>
      <vt:lpstr>Administrativa Quibdó</vt:lpstr>
      <vt:lpstr>Bocatoma</vt:lpstr>
      <vt:lpstr>Planta Playita 1 y 2</vt:lpstr>
      <vt:lpstr>Planta La Loma</vt:lpstr>
      <vt:lpstr>Local Aseo</vt:lpstr>
      <vt:lpstr>Botadero Marmolejo</vt:lpstr>
      <vt:lpstr>Estacion Bombeo Residuales</vt:lpstr>
      <vt:lpstr>Sede Comercial</vt:lpstr>
      <vt:lpstr>Resumen Valores</vt:lpstr>
      <vt:lpstr>'Botadero Marmolejo'!Área_de_impresión</vt:lpstr>
      <vt:lpstr>'Estacion Bombeo Residuales'!Área_de_impresión</vt:lpstr>
      <vt:lpstr>MGC!Área_de_impresión</vt:lpstr>
      <vt:lpstr>RCE!Área_de_impresión</vt:lpstr>
      <vt:lpstr>'RESUMEN DE PRIMAS'!Área_de_impresión</vt:lpstr>
      <vt:lpstr>TRDM!Área_de_impresión</vt:lpstr>
      <vt:lpstr>TRV!Área_de_impresión</vt:lpstr>
      <vt:lpstr>MGC!Títulos_a_imprimir</vt:lpstr>
      <vt:lpstr>RCE!Títulos_a_imprimir</vt:lpstr>
      <vt:lpstr>'RESUMEN DE PRIMAS'!Títulos_a_imprimir</vt:lpstr>
      <vt:lpstr>TRDM!Títulos_a_imprimir</vt:lpstr>
      <vt:lpstr>TRV!Títulos_a_imprimir</vt:lpstr>
    </vt:vector>
  </TitlesOfParts>
  <Company>Willis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Moreno</dc:creator>
  <cp:lastModifiedBy>Lida Moreno</cp:lastModifiedBy>
  <cp:lastPrinted>2016-12-07T21:40:08Z</cp:lastPrinted>
  <dcterms:created xsi:type="dcterms:W3CDTF">2016-10-14T13:08:00Z</dcterms:created>
  <dcterms:modified xsi:type="dcterms:W3CDTF">2016-12-15T14:11:55Z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948343124</vt:i4>
  </property>
  <property fmtid="{D5CDD505-2E9C-101B-9397-08002B2CF9AE}" pid="3" name="_NewReviewCycle">
    <vt:lpwstr/>
  </property>
  <property fmtid="{D5CDD505-2E9C-101B-9397-08002B2CF9AE}" pid="4" name="_EmailSubject">
    <vt:lpwstr>WEM ORDEN DE COLOCACIÓN - MEDELLIN - AGUAS NACIONALES - TRDM / RCE / TRV / MGC</vt:lpwstr>
  </property>
  <property fmtid="{D5CDD505-2E9C-101B-9397-08002B2CF9AE}" pid="5" name="_AuthorEmail">
    <vt:lpwstr>Lida.Moreno@WillisTowersWatson.com</vt:lpwstr>
  </property>
  <property fmtid="{D5CDD505-2E9C-101B-9397-08002B2CF9AE}" pid="6" name="_AuthorEmailDisplayName">
    <vt:lpwstr>Lida Moreno</vt:lpwstr>
  </property>
  <property fmtid="{D5CDD505-2E9C-101B-9397-08002B2CF9AE}" pid="7" name="_PreviousAdHocReviewCycleID">
    <vt:i4>2004009441</vt:i4>
  </property>
</Properties>
</file>