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77FFB0A9-085D-49EE-8451-890B0228B2BF}" xr6:coauthVersionLast="47" xr6:coauthVersionMax="47" xr10:uidLastSave="{00000000-0000-0000-0000-000000000000}"/>
  <bookViews>
    <workbookView xWindow="-120" yWindow="-120" windowWidth="29040" windowHeight="15720" firstSheet="2" activeTab="4" xr2:uid="{00000000-000D-0000-FFFF-FFFF00000000}"/>
  </bookViews>
  <sheets>
    <sheet name="GENERALES NOTA 322" sheetId="5" r:id="rId1"/>
    <sheet name="GENERALES NOTA 321" sheetId="10" r:id="rId2"/>
    <sheet name="GENERALES  NOTA 324" sheetId="11" r:id="rId3"/>
    <sheet name="GENERALES NOTA 325" sheetId="14" r:id="rId4"/>
    <sheet name="CONCEPTO CONCILIACIÓN 330" sheetId="16" r:id="rId5"/>
    <sheet name="ACTUALIZACIÓN CONTINGENCIA 423" sheetId="17"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6" i="17" l="1"/>
  <c r="H20" i="16" l="1"/>
  <c r="H22" i="16" s="1"/>
  <c r="H24" i="16" s="1"/>
  <c r="G20" i="16"/>
  <c r="G22" i="16" s="1"/>
  <c r="G24" i="16" s="1"/>
  <c r="F20" i="16"/>
  <c r="F22" i="16" s="1"/>
  <c r="F24" i="16" s="1"/>
  <c r="E20" i="16"/>
  <c r="E22" i="16" s="1"/>
  <c r="E24" i="16" s="1"/>
  <c r="D20" i="16"/>
  <c r="D22" i="16" s="1"/>
  <c r="D24" i="16" s="1"/>
  <c r="H19" i="16"/>
  <c r="H21" i="16" s="1"/>
  <c r="H23" i="16" s="1"/>
  <c r="G19" i="16"/>
  <c r="G21" i="16" s="1"/>
  <c r="G23" i="16" s="1"/>
  <c r="F19" i="16"/>
  <c r="F21" i="16" s="1"/>
  <c r="F23" i="16" s="1"/>
  <c r="E19" i="16"/>
  <c r="E21" i="16" s="1"/>
  <c r="E23" i="16" s="1"/>
  <c r="D19" i="16"/>
  <c r="D21" i="16" s="1"/>
  <c r="D23" i="16" s="1"/>
  <c r="B17" i="11"/>
  <c r="B28" i="11"/>
  <c r="C11" i="11"/>
  <c r="C10" i="11"/>
  <c r="B7" i="10"/>
  <c r="B7" i="14"/>
  <c r="B6" i="14"/>
  <c r="B5" i="14"/>
  <c r="B4" i="14"/>
  <c r="B3" i="14"/>
  <c r="B4" i="11"/>
  <c r="B5" i="11"/>
  <c r="B6" i="11"/>
  <c r="B7" i="11"/>
  <c r="B3" i="11"/>
  <c r="B8" i="11"/>
  <c r="B4" i="10"/>
  <c r="B5" i="10"/>
  <c r="B6" i="10"/>
  <c r="B3" i="10"/>
</calcChain>
</file>

<file path=xl/sharedStrings.xml><?xml version="1.0" encoding="utf-8"?>
<sst xmlns="http://schemas.openxmlformats.org/spreadsheetml/2006/main" count="274" uniqueCount="180">
  <si>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</si>
  <si>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</si>
  <si>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</si>
  <si>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</si>
  <si>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</si>
  <si>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</si>
  <si>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</si>
  <si>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</si>
  <si>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</si>
  <si>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</si>
  <si>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</si>
  <si>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</si>
  <si>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</si>
  <si>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</si>
  <si>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</si>
  <si>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</si>
  <si>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</si>
  <si>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</si>
  <si>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</si>
  <si>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</si>
  <si>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</si>
  <si>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</si>
  <si>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</si>
  <si>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</si>
  <si>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</si>
  <si>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</si>
  <si>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</si>
  <si>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</si>
  <si>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</si>
  <si>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</si>
  <si>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</si>
  <si>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</si>
  <si>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</si>
  <si>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</si>
  <si>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</si>
  <si>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</si>
  <si>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</si>
  <si>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</si>
  <si>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</si>
  <si>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</si>
  <si>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</si>
  <si>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</si>
  <si>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</si>
  <si>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</si>
  <si>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</si>
  <si>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</si>
  <si>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</si>
  <si>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</si>
  <si>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</si>
  <si>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</si>
  <si>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</si>
  <si>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</si>
  <si>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</si>
  <si>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</si>
  <si>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</si>
  <si>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</si>
  <si>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</si>
  <si>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</si>
  <si>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</si>
  <si>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</si>
  <si>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</si>
  <si>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</si>
  <si>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</si>
  <si>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</si>
  <si>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</si>
  <si>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</si>
  <si>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</si>
  <si>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</si>
  <si>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</si>
  <si>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</si>
  <si>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</si>
  <si>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</si>
  <si>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</si>
  <si>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</si>
  <si>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</si>
  <si>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</si>
  <si>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</si>
  <si>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</si>
  <si>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</si>
  <si>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</si>
  <si>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</si>
  <si>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</si>
  <si>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</si>
  <si>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</si>
  <si>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</si>
  <si>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</si>
  <si>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</si>
  <si>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</si>
  <si>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</si>
  <si>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</si>
  <si>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</si>
  <si>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</si>
  <si>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</si>
  <si>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</si>
  <si>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</si>
  <si>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</si>
  <si>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</si>
  <si>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</si>
  <si>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</si>
  <si>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</si>
  <si>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</si>
  <si>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</si>
  <si>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</si>
  <si>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</si>
  <si>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</si>
  <si>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</si>
  <si>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</si>
  <si>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</si>
  <si>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</si>
  <si>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</si>
  <si>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</si>
  <si>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</si>
  <si>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</si>
  <si>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</si>
  <si>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</si>
  <si>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</si>
  <si>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</si>
  <si>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</si>
  <si>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</si>
  <si>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</si>
  <si>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</si>
  <si>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</si>
  <si>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</si>
  <si>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</si>
  <si>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</si>
  <si>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</si>
  <si>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</si>
  <si>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</si>
  <si>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</si>
  <si>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</si>
  <si>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</si>
  <si>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</si>
  <si>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</si>
  <si>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</si>
  <si>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2024066248</t>
  </si>
  <si>
    <t>N/A</t>
  </si>
  <si>
    <t>Enfermedades graves</t>
  </si>
  <si>
    <t>Juan Carlos Guerrero Mejia C.C. 16.841.135</t>
  </si>
  <si>
    <t>Indemnización</t>
  </si>
  <si>
    <t>Intereses moratorios</t>
  </si>
  <si>
    <t>Todo el personal al servicio del tomador, cualquiera que sea su clasificación</t>
  </si>
  <si>
    <t>Superintendencia Financiera de Colombia Delegatura para Funciones Jurisdiccionales</t>
  </si>
  <si>
    <t>20 de mayo de 2024</t>
  </si>
  <si>
    <t>11 de julio de 2024</t>
  </si>
  <si>
    <t>12 de junio de 2024</t>
  </si>
  <si>
    <t>Allianz Seguros de Vida S.A.</t>
  </si>
  <si>
    <t>16 de junio de 2023</t>
  </si>
  <si>
    <t>130507495 - APJ32438</t>
  </si>
  <si>
    <t>22485616/1146</t>
  </si>
  <si>
    <t>16/06/2023 - 01/07/2023</t>
  </si>
  <si>
    <t>x</t>
  </si>
  <si>
    <t>Reticencia</t>
  </si>
  <si>
    <t>1. NULIDAD DEL ASEGURAMIENTO COMO CONSECUENCIA DE LA RETICENCIA DEL ASEGURADO. 2. INEXISTENCIA DE OBLIGACIÓN A CARGO DE LA ASEGURADORA DE PRACTICAR Y/O EXIGIR EXÁMENES MÉDICOS EN LA ETAPA PRECONTRACTUAL. 3. LA ACREDITACIÓN DE LA MALA FE NO ES UN REQUISITO DE PRUEBA PARA QUIEN ALEGA LA RETICENCIA DEL CONTRATO DE SEGURO. 4. ALLIANZ SEGUROS DE VIDA S.A. TIENE LA FACULTAD DE RETENER LA PRIMA A TÍTULO DE PENA COMO CONSECUENCIA DE LA DECLARATORIA DE LA RETICENCIA DEL CONTRATO DE SEGURO. 5. EN CUALQUIER CASO, DE NINGUNA FORMA SE PODRÁ EXCEDER EL MÁXIMO DEL VALOR ASEGURADO.</t>
  </si>
  <si>
    <t>Intereses Moratorios</t>
  </si>
  <si>
    <t>La contingencia se califica como EVENTUAL toda vez que el Seguro de Vida Grupo No Contributiva presta cobertura material y temporal para el evento.
Lo primero que debe tomarse en consideración, es que la compañía de seguros fue vinculada a este proceso con ocasión de la Póliza Seguro de Vida Grupo No Contributiva No 22485616 la cual presta cobertura material y temporal para el hecho que da origen a este litigio. Frente a la cobertura material debe señalarse que la poliza cuenta con un amparo de enfermedades graves, el cual pretende afectarse. Frente a la cobertura temporal se advierte que la  póliza fue formalizada el 01 dejulio de 2022 y estuvo vigente hasta el 01 de julio de 2023, contando con una renovación que extiende su vigencia hasta el 07 de julio de 2024, mientras que, el diagnóstico de la enfermedad se produjo el 16 de junio de 2023 y posteriormente la reclamacion a la compañia se efectuo el 20 de agosto de 2023. Por lo tanto, el riesgo asegurado ocurrio dentro de la vigencia del seguro. 
Por otro lado, respecto a la obligación de la compañia aseguradora, encontramos que el señor Guerrero Mejia fue reticente en su declaración de asegurabilidad del 02 de mayo de 2019, entre tanto omitio declarra el estado del riesgo, pues nego cualquier padecimiento o patologia de saluid pese a que contaba con antecedentes de  "SD Convulsivo" e historia de convulsiones con inicio a sus 13 años de edad, sobre la cual mantenia manejo farmacológico permanente y diario. En tal sentido se podria dar  apliación al artículo 1058 del código de comercio el cual consagra la nulidad del contrato de seguro como consecuencia de la retincencia del asegurado. No obstante, dicha concepción debera debatirse y probarse en el tramite del proceso. Adicionalmente, cabe precisar que, hasta el momento, en este estado del proceso, no existen elementos de juicio que permitan acreditar que, de haber conocido la existencia de las patologías, el contrato de seguro no se hubiera celebrado o se habria contratado en condiciones mas onerosas. Por lo tanto, la nulidad relativa del contrato de seguro dependerá del debate probatorio que se desarrolle en el curso del proceso.
Lo anterior sin perjuicio del carácter contingente del proceso.</t>
  </si>
  <si>
    <t>Se obtuvo visto bueno por medio de correo electronico de fecha 09 de julio de 2024 por parte de la Dra. Maria Tatiana Diaz.</t>
  </si>
  <si>
    <r>
      <t xml:space="preserve">Juan Carlos Guerrero Mejia fue contratado como empleado de la emprea Centro Internacional de Agricultura Tropical - CIAT en el cargo de information managment coordinator y se le otrogo la posibilidad de suscribir una póliza de seguros con la aseguradora Allianz Seguros de Vida S.A. razon por la cual el 02 de mayo de 2019 diligencio el formato de ingreso al seguro de vida grupo no contributivo póliza No. 22485616 (anteriormente 22124619-22485616) con vigencia desde el 01 de julio de 2023 hasta el 01 de julio de 2024.
El 16 de junio de 2023 el demandante fue diagnosticado con cáncer tipo 4: </t>
    </r>
    <r>
      <rPr>
        <i/>
        <sz val="11"/>
        <color theme="1"/>
        <rFont val="Calibri"/>
        <family val="2"/>
        <scheme val="minor"/>
      </rPr>
      <t>"adenocarcinoma de recto medio T4BN2M1 EIV no mutado metastasis oseas pelvis y músculo periforme (lesion diseminativa al sacro y aleron iliaco ipsolateral), higado y pulmón HER2"</t>
    </r>
    <r>
      <rPr>
        <sz val="11"/>
        <color theme="1"/>
        <rFont val="Calibri"/>
        <family val="2"/>
        <scheme val="minor"/>
      </rPr>
      <t>, por lo cual notifico al interemediario del seguro debido a que dicha póliza cuenta entre sus amparos con los de "enfermedades graves" y "cáncer in situ" radicando el aviso de siniesto a la compañia el 20 de agosto de 2023. Posteriormente el 06 de septiembre le fueron requeridos documentos adicionales para tramitar la reclamación y finalmente el 21 de septiembre del mismo año la compañia objeto totalmente la reclamación ante la reticencia del señor Guerrero Mejia por no haber declarado sus patologias de epilepsia desde el año 2008.
Si bien se presentó una solicitud de reconsideración, la compañia ratifico la objeción el dia 31 de octubre del año 2023.</t>
    </r>
  </si>
  <si>
    <t>Como liquidación objetiva de las pretensiones se llegó al valor total de $41.043.590, lo anterior, teniendo en cuenta el valor asegurado por el amparo de enfermedades graves y los intereses moratorios. 
1. Amparo de enfermedades graves: En caso de llegarse a determinar que la compañía incumplió las obligaciones del contrato de seguro de vida, nos veremos obligados a pagar el valor del amparo pretendido, siendo este el de "enfermedades graves" que de acuerdo a lo establecido en el certificado del seguro cuenta con un valor asegurado de $32.528.000.
2. Intereses moratorios: El valor de los intereses moratorios contados desde 20 de septiembre de 2023 hasta la fecha de presentación de este informe 25 de julio de 2024 asciende a $8.515.590.</t>
  </si>
  <si>
    <t>Eventual</t>
  </si>
  <si>
    <t>Si</t>
  </si>
  <si>
    <t xml:space="preserve">CONCEPTO DE CONCILIACIÓN 330 </t>
  </si>
  <si>
    <t xml:space="preserve">SUMA SOLICITADA </t>
  </si>
  <si>
    <t>COMENTARIOS ABOGADO EXTERNO</t>
  </si>
  <si>
    <t>AUTORIZACIÓN COMPAÑÍA SUMA</t>
  </si>
  <si>
    <t xml:space="preserve">AUTORIZACIÓN COMPAÑÍA COMENTARIOS </t>
  </si>
  <si>
    <t>130507495 - APL 194142</t>
  </si>
  <si>
    <t>Dra. se cargó auto fija fecha audiencia para el 16 diciembre del 2024 a las 8:00 am.
- Se necesita representante legal; El doctor Carlos Prieto tiene disponibilidad para atender esta diligencia.
- Se sugiere no conciliar, debido a la contingencia eventual del proceso.</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</si>
  <si>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</si>
  <si>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</si>
  <si>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</si>
  <si>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</si>
  <si>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</si>
  <si>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</si>
  <si>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130507495 - Apl. 194142</t>
  </si>
  <si>
    <t>La contingencia se califica como PROBABLE toda vez que, no será posible establecer cuál es la consecuencia negocial diferencial de la omisión de indicar antecedente de “SD Convulsivo".
Lo primero que debe tomarse en consideración, es que la compañía de seguros fue vinculada a este proceso con ocasión de la Póliza Seguro de Vida Grupo No Contributiva No 22485616 la cual presta cobertura material y temporal para el hecho que da origen a este litigio. Frente a la cobertura material debe señalarse que la póliza cuenta con un amparo de enfermedades graves, el cual pretende afectarse. En cuanto a la cobertura temporal, se advierte que, si bien existen dos pólizas con diferentes periodos de vigencia, ambas se encontraban vigentes para la fecha del diagnóstico de la enfermedad (20 de junio de 2016). La Póliza No. 22485616, formalizada el 1° de julio de 2022 con vencimiento inicial el 1° de julio de 2023, fue renovada extendiendo su cobertura hasta el 7 de julio de 2024. Por su parte, la Póliza No. 022485616 / 1146 tiene una vigencia desde las 00:00 horas del 16 de junio de 2023 hasta las 24:00 horas del 30 de junio de 2024. En consecuencia, el riesgo asegurado se materializó dentro del periodo de cobertura establecido.
Por otro lado, respecto a la obligación de la compañía aseguradora, encontramos que si bien, el señor Juan Carlos Guerrero Mejía fue reticente en su declaración de asegurabilidad del 02 de mayo de 2019, entre tanto omitió declarar el estado del riesgo, pues negó cualquier padecimiento o patología de salud pese a que contaba con antecedentes de “SD Convulsivo" e historia de convulsiones con inicio a sus 13 años de edad, sobre la cual mantenía manejo farmacológico permanente y diario, lo cierto es que no resulta posible acreditar cuál habría sido la consecuencia negocial concreta derivada de dicha omisión. Ello obedece a que no existen elementos de juicio en el proceso que permitan demostrar que, de haber conocido la aseguradora la existencia de estas patologías, el contrato de seguro no se habría celebrado o se habría suscrito en condiciones más onerosas para el asegurado. Esta circunstancia se ve reforzada por el hecho de que la oportunidad procesal para aportar el dictamen pericial anunciado con la demanda ya precluyó y el dictamen allegado por la compañía para la audiencia del 1° de julio de 2025 no cumplía con los requisitos exigidos en el artículo 226 del Código General del Proceso y no precisaba de manera específica la consecuencia negocial diferencial. Es decir, no se acreditó técnicamente si, de haberse revelado la existencia de episodios convulsivos, la compañía habría negado la cobertura de enfermedades graves, limitado el amparo solo a fallecimiento o establecido una prima más alta, entre otras posibilidades. Además, desde la perspectiva de la tarificación, resultaba indispensable analizar el comportamiento habitual de la compañía en casos análogos para fundamentar adecuadamente esa consecuencia distinta, lo cual no fue probado en el presente proceso. Por lo tanto, la nulidad relativa del contrato de está llamada al fracaso. 
Lo anterior sin perjuicio del carácter contingente del proceso.</t>
  </si>
  <si>
    <r>
      <rPr>
        <b/>
        <sz val="11"/>
        <color theme="1"/>
        <rFont val="Calibri"/>
        <family val="2"/>
        <scheme val="minor"/>
      </rPr>
      <t>LIQUIDACIÓN + SOLICITUD DE SUMA PARA AUDIENCIA 23/JUL/2025:</t>
    </r>
    <r>
      <rPr>
        <sz val="11"/>
        <color theme="1"/>
        <rFont val="Calibri"/>
        <family val="2"/>
        <scheme val="minor"/>
      </rPr>
      <t xml:space="preserve">
Como liquidación objetiva de las pretensiones se llegó al valor total de $483.428.502, discriminados de la siguiente manera:
1.	Amparo de "enfermedades graves": Se tasará en la suma de $325.728.000. Lo primero que debe advertirse es que, pese a la existencia de dos certificados de seguro con diferentes vigencias y valores asegurados —la primera, Póliza No. 22485616, vigente desde las 00:00 horas del 01/07/2022 hasta las 00:00 horas del 01/07/2023, con un valor asegurado equivalente al 60% del amparo básico como anticipo (esto es, 36 veces el salario devengado); y la segunda, Póliza No. 022485616 / 1146, vigente desde las 00:00 horas del 16/06/2023 hasta las 24:00 horas del 30/06/2024, con un valor asegurado de $32.528.000)—, se deberá tener presente que en ambas vigencias se entiende configurado el siniestro, por cuanto el diagnostico de enfermedad grave data del mes de junio de 2023. En tal virtud, la Delegatura tomará como base la que resulte más favorable para el consumidor, correspondiente al amparo por enfermedades graves (incluido cáncer metastásico), el cual equivale al 60% del valor resultante del amparo básico. Este amparo básico establece el pago de una suma equivalente a 36 veces el salario devengado por el asegurado, quien percibía un ingreso mensual compuesto por un salario integral de $16.900.000 COP y un cupo de beneficios extralegales no constitutivos de salario de $1.875.900 COP. No obstante, de acuerdo con la información contenida en la demanda y en el correo del intermediario de seguros, se indicó que el salario  para el año 2023 es de $15.080.000 COP, reconociéndose como suma a pagar el valor equivalente a 36 veces dicho salario, multiplicado por el 60%.
2.	Amparo de "Renta Clínica Diaria por Enfermedad o Accidente": Se reconocerá la suma de $1.750.000 por 25 días hospitalización – del 15 al 18 de junio/2023 y del 18 de junio al 08 de julio/2023 corroboradas con la Historía Clínica.  
3.	Amparo de "Renta Diaria Post Hospitalaria": Se reconocerá la suma de $500.000 por 10 días por $50.000 diarios – consecuentes incapacidades año 2023).
4.	Intereses moratorios: Se reconocerá la suma de $155.450.502. El valor de los intereses moratorios se liquida sobre ($327.978.000) y contados desde 20 de septiembre de 2023 (un mes después de la fecha de reclamación art. 1080 del Cco) hasta la fecha de presentación de este informe (16 de julio de 2025).
Por lo anterior, solicitamos respetuosamente, asignación de suma para intentar conciliar en audiencia que se llevará a cabo el 23/jul/2025, por tanto, solicitamos un porcentaje del 70% sobre la liquidación objetivada, es decir, la suma de $338.399.951
Quedamos atentos a tus indicaciones para proceder.</t>
    </r>
  </si>
  <si>
    <t>Amparo de "enfermedades graves"</t>
  </si>
  <si>
    <t>Amparo de "Renta Clínica Diaria por Enfermedad o Accidente"</t>
  </si>
  <si>
    <t>Amparo de "Renta Diaria Post Hospitalaria"</t>
  </si>
  <si>
    <r>
      <t xml:space="preserve">En atención a la recalificación de contingenciay a que no logramos establecer cuál es la consecuencia negocial diferencial de la omisión de indicar antecedente de “SD Convulsivo", debido a que el dictamen de tarificación no cumplió los requisitos del art. 226 del CGP, se recomienda asistir con ánimo conciliatorio a la diligencia del 23 de julio del año en curso. Por lo anterior, se autoriza realizar ofrecimiento </t>
    </r>
    <r>
      <rPr>
        <b/>
        <u/>
        <sz val="11"/>
        <color theme="1"/>
        <rFont val="Calibri"/>
        <family val="2"/>
        <scheme val="minor"/>
      </rPr>
      <t>hasta por valor máximo de $200.000.000 m/cte</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</si>
</sst>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i/>
      <sz val="11"/>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lignment horizontal="justify" vertical="top"/>
    </xf>
    <xf numFmtId="0" fontId="2" fillId="0" borderId="2" xfId="0" applyFont="1" applyBorder="1" applyAlignment="1">
      <alignment horizontal="justify" vertical="top"/>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vertical="top"/>
    </xf>
    <xf numFmtId="42" fontId="0" fillId="5" borderId="3" xfId="1" applyFont="1" applyFill="1" applyBorder="1" applyAlignment="1">
      <alignmen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165" fontId="0" fillId="5" borderId="1" xfId="1" applyNumberFormat="1" applyFont="1"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2" fillId="0" borderId="4" xfId="0" applyFont="1" applyBorder="1" applyAlignment="1">
      <alignment horizontal="center" vertical="top"/>
    </xf>
    <xf numFmtId="0" fontId="2" fillId="0" borderId="6" xfId="0" applyFont="1" applyBorder="1" applyAlignment="1">
      <alignment horizontal="center" vertical="top"/>
    </xf>
    <xf numFmtId="165" fontId="0" fillId="5" borderId="1" xfId="3" applyNumberFormat="1" applyFont="1" applyFill="1" applyBorder="1" applyAlignment="1">
      <alignment horizontal="left"/>
    </xf>
    <xf numFmtId="165" fontId="0" fillId="5" borderId="1" xfId="0" applyNumberFormat="1" applyFill="1" applyBorder="1" applyAlignment="1">
      <alignment horizontal="justify" vertical="top"/>
    </xf>
    <xf numFmtId="0" fontId="2" fillId="0" borderId="1" xfId="0" applyFont="1" applyBorder="1" applyAlignment="1">
      <alignment horizontal="justify" vertical="center"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WG00M.ROOTDOM.NET\BFS-HOM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6" zoomScale="87" zoomScaleNormal="87" workbookViewId="0">
      <selection activeCell="C18" sqref="C18"/>
    </sheetView>
  </sheetViews>
  <sheetFormatPr baseColWidth="10" defaultColWidth="0" defaultRowHeight="15" x14ac:dyDescent="0.25"/>
  <cols>
    <col min="1" max="1" width="46.42578125" style="7" bestFit="1" customWidth="1"/>
    <col min="2" max="2" width="63.5703125" style="7" customWidth="1"/>
    <col min="3" max="3" width="37.42578125" style="7" customWidth="1"/>
    <col min="4" max="4" width="11.42578125" style="2" hidden="1" customWidth="1"/>
    <col min="5" max="16384" width="11.42578125" style="2" hidden="1"/>
  </cols>
  <sheetData>
    <row r="1" spans="1:3" ht="18.75" x14ac:dyDescent="0.25">
      <c r="A1" s="44" t="s">
        <v>41</v>
      </c>
      <c r="B1" s="44"/>
      <c r="C1" s="44"/>
    </row>
    <row r="2" spans="1:3" x14ac:dyDescent="0.25">
      <c r="A2" s="5" t="s">
        <v>11</v>
      </c>
      <c r="B2" s="46" t="s">
        <v>134</v>
      </c>
      <c r="C2" s="47"/>
    </row>
    <row r="3" spans="1:3" x14ac:dyDescent="0.25">
      <c r="A3" s="5" t="s">
        <v>0</v>
      </c>
      <c r="B3" s="48" t="s">
        <v>141</v>
      </c>
      <c r="C3" s="49"/>
    </row>
    <row r="4" spans="1:3" x14ac:dyDescent="0.25">
      <c r="A4" s="5" t="s">
        <v>107</v>
      </c>
      <c r="B4" s="48" t="s">
        <v>145</v>
      </c>
      <c r="C4" s="49"/>
    </row>
    <row r="5" spans="1:3" ht="14.85" customHeight="1" x14ac:dyDescent="0.25">
      <c r="A5" s="5" t="s">
        <v>1</v>
      </c>
      <c r="B5" s="48" t="s">
        <v>137</v>
      </c>
      <c r="C5" s="49"/>
    </row>
    <row r="6" spans="1:3" x14ac:dyDescent="0.25">
      <c r="A6" s="5" t="s">
        <v>108</v>
      </c>
      <c r="B6" s="45" t="s">
        <v>109</v>
      </c>
      <c r="C6" s="45"/>
    </row>
    <row r="7" spans="1:3" x14ac:dyDescent="0.25">
      <c r="A7" s="5" t="s">
        <v>2</v>
      </c>
      <c r="B7" s="45" t="s">
        <v>135</v>
      </c>
      <c r="C7" s="45"/>
    </row>
    <row r="8" spans="1:3" x14ac:dyDescent="0.25">
      <c r="A8" s="5" t="s">
        <v>3</v>
      </c>
      <c r="B8" s="41" t="s">
        <v>146</v>
      </c>
      <c r="C8" s="41"/>
    </row>
    <row r="9" spans="1:3" x14ac:dyDescent="0.25">
      <c r="A9" s="5" t="s">
        <v>4</v>
      </c>
      <c r="B9" s="41" t="s">
        <v>135</v>
      </c>
      <c r="C9" s="41"/>
    </row>
    <row r="10" spans="1:3" x14ac:dyDescent="0.25">
      <c r="A10" s="5" t="s">
        <v>5</v>
      </c>
      <c r="B10" s="41" t="s">
        <v>135</v>
      </c>
      <c r="C10" s="41"/>
    </row>
    <row r="11" spans="1:3" ht="23.25" customHeight="1" x14ac:dyDescent="0.25">
      <c r="A11" s="5" t="s">
        <v>27</v>
      </c>
      <c r="B11" s="42" t="s">
        <v>136</v>
      </c>
      <c r="C11" s="43"/>
    </row>
    <row r="12" spans="1:3" x14ac:dyDescent="0.25">
      <c r="A12" s="51" t="s">
        <v>118</v>
      </c>
      <c r="B12" s="41" t="s">
        <v>156</v>
      </c>
      <c r="C12" s="45"/>
    </row>
    <row r="13" spans="1:3" ht="30" customHeight="1" x14ac:dyDescent="0.25">
      <c r="A13" s="51"/>
      <c r="B13" s="45"/>
      <c r="C13" s="45"/>
    </row>
    <row r="14" spans="1:3" ht="73.5" customHeight="1" x14ac:dyDescent="0.25">
      <c r="A14" s="51"/>
      <c r="B14" s="45"/>
      <c r="C14" s="45"/>
    </row>
    <row r="15" spans="1:3" ht="30" x14ac:dyDescent="0.25">
      <c r="A15" s="5" t="s">
        <v>46</v>
      </c>
      <c r="B15" s="54">
        <v>391715898</v>
      </c>
      <c r="C15" s="55"/>
    </row>
    <row r="16" spans="1:3" ht="33.75" customHeight="1" x14ac:dyDescent="0.25">
      <c r="A16" s="56" t="s">
        <v>47</v>
      </c>
      <c r="B16" s="57" t="s">
        <v>48</v>
      </c>
      <c r="C16" s="57"/>
    </row>
    <row r="17" spans="1:3" ht="33.75" customHeight="1" x14ac:dyDescent="0.25">
      <c r="A17" s="56"/>
      <c r="B17" s="11" t="s">
        <v>138</v>
      </c>
      <c r="C17" s="35">
        <v>327978000</v>
      </c>
    </row>
    <row r="18" spans="1:3" ht="33.75" customHeight="1" x14ac:dyDescent="0.25">
      <c r="A18" s="56"/>
      <c r="B18" s="11" t="s">
        <v>139</v>
      </c>
      <c r="C18" s="35">
        <v>63737898</v>
      </c>
    </row>
    <row r="19" spans="1:3" x14ac:dyDescent="0.25">
      <c r="A19" s="56"/>
      <c r="B19" s="58" t="s">
        <v>49</v>
      </c>
      <c r="C19" s="59"/>
    </row>
    <row r="20" spans="1:3" x14ac:dyDescent="0.25">
      <c r="A20" s="56"/>
      <c r="B20" s="11"/>
      <c r="C20" s="6"/>
    </row>
    <row r="21" spans="1:3" x14ac:dyDescent="0.25">
      <c r="A21" s="56"/>
      <c r="B21" s="11"/>
      <c r="C21" s="6"/>
    </row>
    <row r="22" spans="1:3" x14ac:dyDescent="0.25">
      <c r="A22" s="56"/>
      <c r="B22" s="58" t="s">
        <v>106</v>
      </c>
      <c r="C22" s="59"/>
    </row>
    <row r="23" spans="1:3" x14ac:dyDescent="0.25">
      <c r="A23" s="56"/>
      <c r="B23" s="11"/>
      <c r="C23" s="16"/>
    </row>
    <row r="24" spans="1:3" x14ac:dyDescent="0.25">
      <c r="A24" s="5" t="s">
        <v>6</v>
      </c>
      <c r="B24" s="45" t="s">
        <v>140</v>
      </c>
      <c r="C24" s="45"/>
    </row>
    <row r="25" spans="1:3" x14ac:dyDescent="0.25">
      <c r="A25" s="5" t="s">
        <v>7</v>
      </c>
      <c r="B25" s="45" t="s">
        <v>135</v>
      </c>
      <c r="C25" s="45"/>
    </row>
    <row r="26" spans="1:3" x14ac:dyDescent="0.25">
      <c r="A26" s="5" t="s">
        <v>8</v>
      </c>
      <c r="B26" s="45">
        <v>22485616</v>
      </c>
      <c r="C26" s="45"/>
    </row>
    <row r="27" spans="1:3" x14ac:dyDescent="0.25">
      <c r="A27" s="5" t="s">
        <v>42</v>
      </c>
      <c r="B27" s="52" t="s">
        <v>142</v>
      </c>
      <c r="C27" s="53"/>
    </row>
    <row r="28" spans="1:3" x14ac:dyDescent="0.25">
      <c r="A28" s="5" t="s">
        <v>9</v>
      </c>
      <c r="B28" s="50" t="s">
        <v>144</v>
      </c>
      <c r="C28" s="50"/>
    </row>
    <row r="29" spans="1:3" x14ac:dyDescent="0.25">
      <c r="A29" s="5" t="s">
        <v>10</v>
      </c>
      <c r="B29" s="45" t="s">
        <v>143</v>
      </c>
      <c r="C29" s="45"/>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5703125" customWidth="1"/>
    <col min="3" max="3" width="100.5703125" customWidth="1"/>
    <col min="4" max="16384" width="11.42578125" hidden="1"/>
  </cols>
  <sheetData>
    <row r="1" spans="1:3" ht="18.75" x14ac:dyDescent="0.25">
      <c r="A1" s="60" t="s">
        <v>40</v>
      </c>
      <c r="B1" s="60"/>
      <c r="C1" s="60"/>
    </row>
    <row r="2" spans="1:3" x14ac:dyDescent="0.25">
      <c r="A2" s="13" t="s">
        <v>25</v>
      </c>
      <c r="B2" s="61" t="s">
        <v>147</v>
      </c>
      <c r="C2" s="62"/>
    </row>
    <row r="3" spans="1:3" x14ac:dyDescent="0.25">
      <c r="A3" s="5" t="s">
        <v>11</v>
      </c>
      <c r="B3" s="45" t="str">
        <f>'GENERALES NOTA 322'!B2:C2</f>
        <v>2024066248</v>
      </c>
      <c r="C3" s="45"/>
    </row>
    <row r="4" spans="1:3" x14ac:dyDescent="0.25">
      <c r="A4" s="5" t="s">
        <v>0</v>
      </c>
      <c r="B4" s="45" t="str">
        <f>'GENERALES NOTA 322'!B3:C3</f>
        <v>Superintendencia Financiera de Colombia Delegatura para Funciones Jurisdiccionales</v>
      </c>
      <c r="C4" s="45"/>
    </row>
    <row r="5" spans="1:3" x14ac:dyDescent="0.25">
      <c r="A5" s="5" t="s">
        <v>107</v>
      </c>
      <c r="B5" s="45" t="str">
        <f>'GENERALES NOTA 322'!B4:C4</f>
        <v>Allianz Seguros de Vida S.A.</v>
      </c>
      <c r="C5" s="45"/>
    </row>
    <row r="6" spans="1:3" x14ac:dyDescent="0.25">
      <c r="A6" s="5" t="s">
        <v>1</v>
      </c>
      <c r="B6" s="45" t="str">
        <f>'GENERALES NOTA 322'!B5:C5</f>
        <v>Juan Carlos Guerrero Mejia C.C. 16.841.135</v>
      </c>
      <c r="C6" s="45"/>
    </row>
    <row r="7" spans="1:3" x14ac:dyDescent="0.25">
      <c r="A7" s="5" t="s">
        <v>108</v>
      </c>
      <c r="B7" s="45" t="str">
        <f>'GENERALES NOTA 322'!B6:C6</f>
        <v>DEMANDA DIRECTA</v>
      </c>
      <c r="C7" s="45"/>
    </row>
    <row r="8" spans="1:3" x14ac:dyDescent="0.25">
      <c r="A8" s="13" t="s">
        <v>26</v>
      </c>
      <c r="B8" s="45" t="s">
        <v>148</v>
      </c>
      <c r="C8" s="45"/>
    </row>
    <row r="9" spans="1:3" x14ac:dyDescent="0.25">
      <c r="A9" s="13" t="s">
        <v>27</v>
      </c>
      <c r="B9" s="45" t="s">
        <v>136</v>
      </c>
      <c r="C9" s="45"/>
    </row>
    <row r="10" spans="1:3" x14ac:dyDescent="0.25">
      <c r="A10" s="13" t="s">
        <v>75</v>
      </c>
      <c r="B10" s="52">
        <v>325728000</v>
      </c>
      <c r="C10" s="63"/>
    </row>
    <row r="11" spans="1:3" x14ac:dyDescent="0.25">
      <c r="A11" s="13" t="s">
        <v>114</v>
      </c>
      <c r="B11" s="61"/>
      <c r="C11" s="62"/>
    </row>
    <row r="12" spans="1:3" x14ac:dyDescent="0.25">
      <c r="A12" s="13" t="s">
        <v>58</v>
      </c>
      <c r="B12" s="48" t="s">
        <v>66</v>
      </c>
      <c r="C12" s="49"/>
    </row>
    <row r="13" spans="1:3" x14ac:dyDescent="0.25">
      <c r="A13" s="13" t="s">
        <v>28</v>
      </c>
      <c r="B13" s="45" t="s">
        <v>149</v>
      </c>
      <c r="C13" s="45"/>
    </row>
    <row r="14" spans="1:3" x14ac:dyDescent="0.25">
      <c r="A14" s="13" t="s">
        <v>29</v>
      </c>
      <c r="B14" s="45" t="s">
        <v>32</v>
      </c>
      <c r="C14" s="45"/>
    </row>
    <row r="15" spans="1:3" x14ac:dyDescent="0.25">
      <c r="A15" s="13" t="s">
        <v>30</v>
      </c>
      <c r="B15" s="45" t="s">
        <v>32</v>
      </c>
      <c r="C15" s="45"/>
    </row>
    <row r="16" spans="1:3" x14ac:dyDescent="0.25">
      <c r="A16" s="64" t="s">
        <v>31</v>
      </c>
      <c r="B16" s="45" t="s">
        <v>72</v>
      </c>
      <c r="C16" s="45"/>
    </row>
    <row r="17" spans="1:3" x14ac:dyDescent="0.25">
      <c r="A17" s="65"/>
      <c r="B17" s="9" t="s">
        <v>39</v>
      </c>
      <c r="C17" s="10" t="s">
        <v>15</v>
      </c>
    </row>
    <row r="18" spans="1:3" x14ac:dyDescent="0.25">
      <c r="A18" s="65"/>
      <c r="B18" s="11"/>
      <c r="C18" s="11"/>
    </row>
    <row r="19" spans="1:3" x14ac:dyDescent="0.25">
      <c r="A19" s="65"/>
      <c r="B19" s="11"/>
      <c r="C19" s="11"/>
    </row>
    <row r="20" spans="1:3" x14ac:dyDescent="0.25">
      <c r="A20" s="65"/>
      <c r="B20" s="11"/>
      <c r="C20" s="11"/>
    </row>
    <row r="21" spans="1:3" x14ac:dyDescent="0.25">
      <c r="A21" s="13" t="s">
        <v>24</v>
      </c>
      <c r="B21" s="45" t="s">
        <v>33</v>
      </c>
      <c r="C21" s="45"/>
    </row>
    <row r="22" spans="1:3" x14ac:dyDescent="0.25">
      <c r="A22" s="13" t="s">
        <v>59</v>
      </c>
      <c r="B22" s="48"/>
      <c r="C22" s="49"/>
    </row>
    <row r="23" spans="1:3" x14ac:dyDescent="0.25">
      <c r="A23" s="13" t="s">
        <v>16</v>
      </c>
      <c r="B23" s="45" t="s">
        <v>19</v>
      </c>
      <c r="C23" s="45"/>
    </row>
    <row r="24" spans="1:3" x14ac:dyDescent="0.25">
      <c r="A24" s="13" t="s">
        <v>73</v>
      </c>
      <c r="B24" s="45" t="s">
        <v>33</v>
      </c>
      <c r="C24" s="45"/>
    </row>
    <row r="25" spans="1:3" x14ac:dyDescent="0.25">
      <c r="A25" s="13" t="s">
        <v>38</v>
      </c>
      <c r="B25" s="45"/>
      <c r="C25" s="45"/>
    </row>
    <row r="26" spans="1:3" x14ac:dyDescent="0.25">
      <c r="A26" s="12" t="s">
        <v>74</v>
      </c>
      <c r="B26" s="45"/>
      <c r="C26" s="45"/>
    </row>
    <row r="27" spans="1:3" x14ac:dyDescent="0.25">
      <c r="A27" s="66" t="s">
        <v>62</v>
      </c>
      <c r="B27" s="66"/>
      <c r="C27" s="66"/>
    </row>
    <row r="28" spans="1:3" ht="14.85" customHeight="1" x14ac:dyDescent="0.25">
      <c r="A28" s="67" t="s">
        <v>37</v>
      </c>
      <c r="B28" s="68"/>
      <c r="C28" s="31" t="s">
        <v>150</v>
      </c>
    </row>
    <row r="29" spans="1:3" ht="14.85" customHeight="1" x14ac:dyDescent="0.25">
      <c r="A29" s="69" t="s">
        <v>36</v>
      </c>
      <c r="B29" s="70"/>
      <c r="C29" s="31" t="s">
        <v>150</v>
      </c>
    </row>
    <row r="30" spans="1:3" ht="14.85" customHeight="1" x14ac:dyDescent="0.25">
      <c r="A30" s="69" t="s">
        <v>35</v>
      </c>
      <c r="B30" s="70"/>
      <c r="C30" s="32"/>
    </row>
    <row r="31" spans="1:3" ht="14.85" customHeight="1" x14ac:dyDescent="0.25">
      <c r="A31" s="69" t="s">
        <v>13</v>
      </c>
      <c r="B31" s="70"/>
      <c r="C31" s="31"/>
    </row>
    <row r="32" spans="1:3" x14ac:dyDescent="0.25">
      <c r="A32" s="69" t="s">
        <v>14</v>
      </c>
      <c r="B32" s="70"/>
      <c r="C32" s="31"/>
    </row>
    <row r="33" spans="1:3" ht="14.85" customHeight="1" x14ac:dyDescent="0.25">
      <c r="A33" s="69" t="s">
        <v>34</v>
      </c>
      <c r="B33" s="70"/>
      <c r="C33" s="31"/>
    </row>
    <row r="34" spans="1:3" ht="14.85" customHeight="1" x14ac:dyDescent="0.25">
      <c r="A34" s="69" t="s">
        <v>92</v>
      </c>
      <c r="B34" s="70"/>
      <c r="C34" s="33" t="s">
        <v>151</v>
      </c>
    </row>
    <row r="35" spans="1:3" x14ac:dyDescent="0.25">
      <c r="A35" s="67" t="s">
        <v>104</v>
      </c>
      <c r="B35" s="68"/>
      <c r="C35" s="34"/>
    </row>
    <row r="36" spans="1:3" x14ac:dyDescent="0.25">
      <c r="A36" s="72" t="s">
        <v>86</v>
      </c>
      <c r="B36" s="72"/>
      <c r="C36" s="72"/>
    </row>
    <row r="37" spans="1:3" x14ac:dyDescent="0.25">
      <c r="A37" s="71" t="s">
        <v>87</v>
      </c>
      <c r="B37" s="71"/>
      <c r="C37" s="11"/>
    </row>
    <row r="38" spans="1:3" x14ac:dyDescent="0.25">
      <c r="A38" s="71" t="s">
        <v>88</v>
      </c>
      <c r="B38" s="71"/>
      <c r="C38" s="11"/>
    </row>
    <row r="39" spans="1:3" x14ac:dyDescent="0.25">
      <c r="A39" s="71" t="s">
        <v>89</v>
      </c>
      <c r="B39" s="71"/>
      <c r="C39" s="11"/>
    </row>
    <row r="40" spans="1:3" x14ac:dyDescent="0.25">
      <c r="A40" s="71" t="s">
        <v>90</v>
      </c>
      <c r="B40" s="71"/>
      <c r="C40" s="11"/>
    </row>
    <row r="41" spans="1:3" x14ac:dyDescent="0.25">
      <c r="A41" s="71" t="s">
        <v>91</v>
      </c>
      <c r="B41" s="71"/>
      <c r="C41" s="11"/>
    </row>
    <row r="42" spans="1:3" x14ac:dyDescent="0.25">
      <c r="A42" s="71" t="s">
        <v>93</v>
      </c>
      <c r="B42" s="71"/>
      <c r="C42" s="11"/>
    </row>
    <row r="43" spans="1:3" x14ac:dyDescent="0.25">
      <c r="A43" s="71" t="s">
        <v>94</v>
      </c>
      <c r="B43" s="71"/>
      <c r="C43" s="11"/>
    </row>
    <row r="44" spans="1:3" x14ac:dyDescent="0.25">
      <c r="A44" s="71" t="s">
        <v>95</v>
      </c>
      <c r="B44" s="71"/>
      <c r="C44" s="11"/>
    </row>
    <row r="45" spans="1:3" x14ac:dyDescent="0.25">
      <c r="A45" s="71" t="s">
        <v>96</v>
      </c>
      <c r="B45" s="71"/>
      <c r="C45" s="11"/>
    </row>
    <row r="46" spans="1:3" x14ac:dyDescent="0.25">
      <c r="A46" s="71" t="s">
        <v>97</v>
      </c>
      <c r="B46" s="71"/>
      <c r="C46" s="11" t="s">
        <v>150</v>
      </c>
    </row>
    <row r="47" spans="1:3" x14ac:dyDescent="0.25">
      <c r="A47" s="71" t="s">
        <v>98</v>
      </c>
      <c r="B47" s="71"/>
      <c r="C47" s="11"/>
    </row>
    <row r="48" spans="1:3" x14ac:dyDescent="0.25">
      <c r="A48" s="71" t="s">
        <v>99</v>
      </c>
      <c r="B48" s="71"/>
      <c r="C48" s="11"/>
    </row>
    <row r="49" spans="1:3" x14ac:dyDescent="0.25">
      <c r="A49" s="71" t="s">
        <v>100</v>
      </c>
      <c r="B49" s="71"/>
      <c r="C49" s="11"/>
    </row>
    <row r="50" spans="1:3" x14ac:dyDescent="0.25">
      <c r="A50" s="71" t="s">
        <v>101</v>
      </c>
      <c r="B50" s="71"/>
      <c r="C50" s="11"/>
    </row>
    <row r="51" spans="1:3" x14ac:dyDescent="0.25">
      <c r="A51" s="71" t="s">
        <v>102</v>
      </c>
      <c r="B51" s="71"/>
      <c r="C51" s="11"/>
    </row>
    <row r="52" spans="1:3" x14ac:dyDescent="0.25">
      <c r="A52" s="71" t="s">
        <v>103</v>
      </c>
      <c r="B52" s="71"/>
      <c r="C52" s="11"/>
    </row>
    <row r="53" spans="1:3" x14ac:dyDescent="0.25">
      <c r="A53" s="73"/>
      <c r="B53" s="73"/>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58" zoomScaleNormal="58" workbookViewId="0">
      <selection activeCell="B2" sqref="B2:C2"/>
    </sheetView>
  </sheetViews>
  <sheetFormatPr baseColWidth="10" defaultColWidth="0" defaultRowHeight="15" x14ac:dyDescent="0.25"/>
  <cols>
    <col min="1" max="1" width="52.425781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0" t="s">
        <v>43</v>
      </c>
      <c r="B1" s="60"/>
      <c r="C1" s="60"/>
    </row>
    <row r="2" spans="1:6" x14ac:dyDescent="0.25">
      <c r="A2" s="20" t="s">
        <v>25</v>
      </c>
      <c r="B2" s="90" t="s">
        <v>147</v>
      </c>
      <c r="C2" s="91"/>
    </row>
    <row r="3" spans="1:6" x14ac:dyDescent="0.25">
      <c r="A3" s="21" t="s">
        <v>11</v>
      </c>
      <c r="B3" s="92" t="str">
        <f>'GENERALES NOTA 322'!B2:C2</f>
        <v>2024066248</v>
      </c>
      <c r="C3" s="92"/>
    </row>
    <row r="4" spans="1:6" x14ac:dyDescent="0.25">
      <c r="A4" s="21" t="s">
        <v>0</v>
      </c>
      <c r="B4" s="92" t="str">
        <f>'GENERALES NOTA 322'!B3:C3</f>
        <v>Superintendencia Financiera de Colombia Delegatura para Funciones Jurisdiccionales</v>
      </c>
      <c r="C4" s="92"/>
    </row>
    <row r="5" spans="1:6" x14ac:dyDescent="0.25">
      <c r="A5" s="21" t="s">
        <v>107</v>
      </c>
      <c r="B5" s="92" t="str">
        <f>'GENERALES NOTA 322'!B4:C4</f>
        <v>Allianz Seguros de Vida S.A.</v>
      </c>
      <c r="C5" s="92"/>
    </row>
    <row r="6" spans="1:6" ht="14.85" customHeight="1" x14ac:dyDescent="0.25">
      <c r="A6" s="21" t="s">
        <v>1</v>
      </c>
      <c r="B6" s="92" t="str">
        <f>'GENERALES NOTA 322'!B5:C5</f>
        <v>Juan Carlos Guerrero Mejia C.C. 16.841.135</v>
      </c>
      <c r="C6" s="92"/>
    </row>
    <row r="7" spans="1:6" x14ac:dyDescent="0.25">
      <c r="A7" s="21" t="s">
        <v>108</v>
      </c>
      <c r="B7" s="92" t="str">
        <f>'GENERALES NOTA 322'!B6:C6</f>
        <v>DEMANDA DIRECTA</v>
      </c>
      <c r="C7" s="92"/>
    </row>
    <row r="8" spans="1:6" ht="30" x14ac:dyDescent="0.25">
      <c r="A8" s="21" t="s">
        <v>46</v>
      </c>
      <c r="B8" s="86">
        <f>'GENERALES NOTA 322'!B15:C15</f>
        <v>391715898</v>
      </c>
      <c r="C8" s="87"/>
    </row>
    <row r="9" spans="1:6" x14ac:dyDescent="0.25">
      <c r="A9" s="93" t="s">
        <v>47</v>
      </c>
      <c r="B9" s="77" t="s">
        <v>48</v>
      </c>
      <c r="C9" s="78"/>
    </row>
    <row r="10" spans="1:6" x14ac:dyDescent="0.25">
      <c r="A10" s="93"/>
      <c r="B10" s="22" t="s">
        <v>138</v>
      </c>
      <c r="C10" s="19">
        <f>'GENERALES NOTA 322'!C17</f>
        <v>327978000</v>
      </c>
    </row>
    <row r="11" spans="1:6" x14ac:dyDescent="0.25">
      <c r="A11" s="93"/>
      <c r="B11" s="22" t="s">
        <v>153</v>
      </c>
      <c r="C11" s="19">
        <f>'GENERALES NOTA 322'!C18</f>
        <v>63737898</v>
      </c>
    </row>
    <row r="12" spans="1:6" x14ac:dyDescent="0.25">
      <c r="A12" s="93"/>
      <c r="B12" s="77"/>
      <c r="C12" s="78"/>
    </row>
    <row r="13" spans="1:6" x14ac:dyDescent="0.25">
      <c r="A13" s="93"/>
      <c r="B13" s="22" t="s">
        <v>110</v>
      </c>
      <c r="C13" s="24">
        <v>0</v>
      </c>
    </row>
    <row r="14" spans="1:6" x14ac:dyDescent="0.25">
      <c r="A14" s="93"/>
      <c r="B14" s="22" t="s">
        <v>111</v>
      </c>
      <c r="C14" s="24">
        <v>0</v>
      </c>
      <c r="E14" t="s">
        <v>57</v>
      </c>
      <c r="F14" s="17">
        <v>0.7</v>
      </c>
    </row>
    <row r="15" spans="1:6" x14ac:dyDescent="0.25">
      <c r="A15" s="23" t="s">
        <v>44</v>
      </c>
      <c r="B15" s="90" t="s">
        <v>127</v>
      </c>
      <c r="C15" s="91"/>
    </row>
    <row r="16" spans="1:6" ht="15" customHeight="1" x14ac:dyDescent="0.25">
      <c r="A16" s="21" t="s">
        <v>45</v>
      </c>
      <c r="B16" s="88" t="s">
        <v>154</v>
      </c>
      <c r="C16" s="89"/>
    </row>
    <row r="17" spans="1:3" ht="28.5" customHeight="1" x14ac:dyDescent="0.25">
      <c r="A17" s="14" t="s">
        <v>50</v>
      </c>
      <c r="B17" s="79">
        <f>((C19+C20+C22+C23)-C26)*C25*C27</f>
        <v>41043589.509999998</v>
      </c>
      <c r="C17" s="79"/>
    </row>
    <row r="18" spans="1:3" ht="30" x14ac:dyDescent="0.25">
      <c r="A18" s="23" t="s">
        <v>52</v>
      </c>
      <c r="B18" s="80" t="s">
        <v>48</v>
      </c>
      <c r="C18" s="81"/>
    </row>
    <row r="19" spans="1:3" x14ac:dyDescent="0.25">
      <c r="A19" s="75"/>
      <c r="B19" s="22" t="s">
        <v>138</v>
      </c>
      <c r="C19" s="19">
        <v>32528000</v>
      </c>
    </row>
    <row r="20" spans="1:3" x14ac:dyDescent="0.25">
      <c r="A20" s="76"/>
      <c r="B20" s="22" t="s">
        <v>153</v>
      </c>
      <c r="C20" s="19">
        <v>8515589.5099999998</v>
      </c>
    </row>
    <row r="21" spans="1:3" x14ac:dyDescent="0.25">
      <c r="A21" s="76"/>
      <c r="B21" s="77" t="s">
        <v>49</v>
      </c>
      <c r="C21" s="78"/>
    </row>
    <row r="22" spans="1:3" x14ac:dyDescent="0.25">
      <c r="A22" s="76"/>
      <c r="B22" s="22" t="s">
        <v>110</v>
      </c>
      <c r="C22" s="19">
        <v>0</v>
      </c>
    </row>
    <row r="23" spans="1:3" ht="45" x14ac:dyDescent="0.25">
      <c r="A23" s="76"/>
      <c r="B23" s="22" t="s">
        <v>112</v>
      </c>
      <c r="C23" s="19">
        <v>0</v>
      </c>
    </row>
    <row r="24" spans="1:3" x14ac:dyDescent="0.25">
      <c r="A24" s="76"/>
      <c r="B24" s="77" t="s">
        <v>113</v>
      </c>
      <c r="C24" s="78"/>
    </row>
    <row r="25" spans="1:3" x14ac:dyDescent="0.25">
      <c r="A25" s="25"/>
      <c r="B25" s="22" t="s">
        <v>125</v>
      </c>
      <c r="C25" s="26">
        <v>1</v>
      </c>
    </row>
    <row r="26" spans="1:3" x14ac:dyDescent="0.25">
      <c r="A26" s="27"/>
      <c r="B26" s="22" t="s">
        <v>114</v>
      </c>
      <c r="C26" s="28">
        <v>0</v>
      </c>
    </row>
    <row r="27" spans="1:3" x14ac:dyDescent="0.25">
      <c r="A27" s="27"/>
      <c r="B27" s="22" t="s">
        <v>133</v>
      </c>
      <c r="C27" s="26">
        <v>1</v>
      </c>
    </row>
    <row r="28" spans="1:3" x14ac:dyDescent="0.25">
      <c r="A28" s="18" t="s">
        <v>105</v>
      </c>
      <c r="B28" s="79">
        <f>IFERROR(B17*(VLOOKUP(B15,Hoja2!$G$1:$H$6,2,0)),16666)</f>
        <v>10260897.377499999</v>
      </c>
      <c r="C28" s="79"/>
    </row>
    <row r="29" spans="1:3" ht="30" x14ac:dyDescent="0.25">
      <c r="A29" s="21" t="s">
        <v>52</v>
      </c>
      <c r="B29" s="82" t="s">
        <v>157</v>
      </c>
      <c r="C29" s="83"/>
    </row>
    <row r="30" spans="1:3" ht="30" x14ac:dyDescent="0.25">
      <c r="A30" s="21" t="s">
        <v>53</v>
      </c>
      <c r="B30" s="84" t="s">
        <v>152</v>
      </c>
      <c r="C30" s="85"/>
    </row>
    <row r="31" spans="1:3" ht="18.75" x14ac:dyDescent="0.25">
      <c r="A31" s="29" t="s">
        <v>115</v>
      </c>
      <c r="B31" s="29"/>
      <c r="C31" s="29"/>
    </row>
    <row r="32" spans="1:3" x14ac:dyDescent="0.25">
      <c r="A32" s="30" t="s">
        <v>116</v>
      </c>
      <c r="B32" s="74" t="s">
        <v>155</v>
      </c>
      <c r="C32" s="74"/>
    </row>
    <row r="33" spans="1:3" x14ac:dyDescent="0.25">
      <c r="A33" s="30" t="s">
        <v>117</v>
      </c>
      <c r="B33" s="74"/>
      <c r="C33" s="74"/>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2" zoomScaleNormal="82" workbookViewId="0">
      <selection activeCell="B32" sqref="B32"/>
    </sheetView>
  </sheetViews>
  <sheetFormatPr baseColWidth="10" defaultColWidth="0" defaultRowHeight="15" x14ac:dyDescent="0.25"/>
  <cols>
    <col min="1" max="1" width="30.42578125" customWidth="1"/>
    <col min="2" max="3" width="69.42578125" customWidth="1"/>
    <col min="4" max="16384" width="10.5703125" hidden="1"/>
  </cols>
  <sheetData>
    <row r="1" spans="1:3" ht="18.75" x14ac:dyDescent="0.25">
      <c r="A1" s="60" t="s">
        <v>54</v>
      </c>
      <c r="B1" s="60"/>
      <c r="C1" s="60"/>
    </row>
    <row r="2" spans="1:3" ht="17.100000000000001" customHeight="1" x14ac:dyDescent="0.25">
      <c r="A2" s="13" t="s">
        <v>25</v>
      </c>
      <c r="B2" s="90" t="s">
        <v>147</v>
      </c>
      <c r="C2" s="91"/>
    </row>
    <row r="3" spans="1:3" ht="16.350000000000001" customHeight="1" x14ac:dyDescent="0.25">
      <c r="A3" s="5" t="s">
        <v>11</v>
      </c>
      <c r="B3" s="45" t="str">
        <f>'GENERALES NOTA 322'!B2:C2</f>
        <v>2024066248</v>
      </c>
      <c r="C3" s="45"/>
    </row>
    <row r="4" spans="1:3" x14ac:dyDescent="0.25">
      <c r="A4" s="5" t="s">
        <v>0</v>
      </c>
      <c r="B4" s="45" t="str">
        <f>'GENERALES NOTA 322'!B3:C3</f>
        <v>Superintendencia Financiera de Colombia Delegatura para Funciones Jurisdiccionales</v>
      </c>
      <c r="C4" s="45"/>
    </row>
    <row r="5" spans="1:3" ht="29.1" customHeight="1" x14ac:dyDescent="0.25">
      <c r="A5" s="5" t="s">
        <v>107</v>
      </c>
      <c r="B5" s="45" t="str">
        <f>'GENERALES NOTA 322'!B4:C4</f>
        <v>Allianz Seguros de Vida S.A.</v>
      </c>
      <c r="C5" s="45"/>
    </row>
    <row r="6" spans="1:3" x14ac:dyDescent="0.25">
      <c r="A6" s="5" t="s">
        <v>1</v>
      </c>
      <c r="B6" s="45" t="str">
        <f>'GENERALES NOTA 322'!B5:C5</f>
        <v>Juan Carlos Guerrero Mejia C.C. 16.841.135</v>
      </c>
      <c r="C6" s="45"/>
    </row>
    <row r="7" spans="1:3" ht="43.5" customHeight="1" x14ac:dyDescent="0.25">
      <c r="A7" s="5" t="s">
        <v>108</v>
      </c>
      <c r="B7" s="45" t="str">
        <f>'GENERALES NOTA 322'!B6:C6</f>
        <v>DEMANDA DIRECTA</v>
      </c>
      <c r="C7" s="45"/>
    </row>
    <row r="8" spans="1:3" x14ac:dyDescent="0.25">
      <c r="A8" s="5" t="s">
        <v>119</v>
      </c>
      <c r="B8" s="45" t="s">
        <v>158</v>
      </c>
      <c r="C8" s="45"/>
    </row>
    <row r="9" spans="1:3" x14ac:dyDescent="0.25">
      <c r="A9" s="15" t="s">
        <v>51</v>
      </c>
      <c r="B9" s="94">
        <v>41043590</v>
      </c>
      <c r="C9" s="94"/>
    </row>
    <row r="10" spans="1:3" x14ac:dyDescent="0.25">
      <c r="A10" s="15" t="s">
        <v>120</v>
      </c>
      <c r="B10" s="45">
        <v>10260897</v>
      </c>
      <c r="C10" s="45"/>
    </row>
    <row r="11" spans="1:3" ht="30" x14ac:dyDescent="0.25">
      <c r="A11" s="15" t="s">
        <v>121</v>
      </c>
      <c r="B11" s="95"/>
      <c r="C11" s="73"/>
    </row>
    <row r="12" spans="1:3" ht="60" x14ac:dyDescent="0.25">
      <c r="A12" s="5" t="s">
        <v>63</v>
      </c>
      <c r="B12" s="45" t="s">
        <v>159</v>
      </c>
      <c r="C12" s="45"/>
    </row>
    <row r="13" spans="1:3" ht="60" x14ac:dyDescent="0.25">
      <c r="A13" s="5" t="s">
        <v>64</v>
      </c>
      <c r="B13" s="45" t="s">
        <v>159</v>
      </c>
      <c r="C13" s="45"/>
    </row>
    <row r="14" spans="1:3" x14ac:dyDescent="0.25">
      <c r="A14" s="5" t="s">
        <v>65</v>
      </c>
      <c r="B14" s="45" t="s">
        <v>159</v>
      </c>
      <c r="C14" s="45"/>
    </row>
    <row r="15" spans="1:3" x14ac:dyDescent="0.25">
      <c r="A15" s="15" t="s">
        <v>122</v>
      </c>
      <c r="B15" s="45"/>
      <c r="C15" s="45"/>
    </row>
    <row r="16" spans="1:3" x14ac:dyDescent="0.25">
      <c r="A16" s="11" t="s">
        <v>123</v>
      </c>
      <c r="B16" s="73"/>
      <c r="C16" s="73"/>
    </row>
  </sheetData>
  <mergeCells count="16">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 ref="B14:C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C623-4ED3-40B5-938B-0A7EEA74C78F}">
  <dimension ref="A1:H24"/>
  <sheetViews>
    <sheetView tabSelected="1" workbookViewId="0">
      <selection activeCell="C21" sqref="C2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60" t="s">
        <v>160</v>
      </c>
      <c r="B1" s="60"/>
      <c r="C1" s="60"/>
    </row>
    <row r="2" spans="1:3" x14ac:dyDescent="0.25">
      <c r="A2" s="36" t="s">
        <v>25</v>
      </c>
      <c r="B2" s="52" t="s">
        <v>165</v>
      </c>
      <c r="C2" s="53"/>
    </row>
    <row r="3" spans="1:3" x14ac:dyDescent="0.25">
      <c r="A3" s="5" t="s">
        <v>11</v>
      </c>
      <c r="B3" s="46" t="s">
        <v>134</v>
      </c>
      <c r="C3" s="47"/>
    </row>
    <row r="4" spans="1:3" x14ac:dyDescent="0.25">
      <c r="A4" s="5" t="s">
        <v>0</v>
      </c>
      <c r="B4" s="48" t="s">
        <v>141</v>
      </c>
      <c r="C4" s="49"/>
    </row>
    <row r="5" spans="1:3" ht="15" customHeight="1" x14ac:dyDescent="0.25">
      <c r="A5" s="5" t="s">
        <v>107</v>
      </c>
      <c r="B5" s="48" t="s">
        <v>145</v>
      </c>
      <c r="C5" s="49"/>
    </row>
    <row r="6" spans="1:3" ht="15" customHeight="1" x14ac:dyDescent="0.25">
      <c r="A6" s="5" t="s">
        <v>1</v>
      </c>
      <c r="B6" s="48" t="s">
        <v>137</v>
      </c>
      <c r="C6" s="49"/>
    </row>
    <row r="7" spans="1:3" x14ac:dyDescent="0.25">
      <c r="A7" s="5" t="s">
        <v>108</v>
      </c>
      <c r="B7" s="45" t="s">
        <v>109</v>
      </c>
      <c r="C7" s="45"/>
    </row>
    <row r="8" spans="1:3" x14ac:dyDescent="0.25">
      <c r="A8" s="5" t="s">
        <v>119</v>
      </c>
      <c r="B8" s="45" t="s">
        <v>56</v>
      </c>
      <c r="C8" s="45"/>
    </row>
    <row r="9" spans="1:3" x14ac:dyDescent="0.25">
      <c r="A9" s="15" t="s">
        <v>51</v>
      </c>
      <c r="B9" s="96">
        <v>483428502</v>
      </c>
      <c r="C9" s="96"/>
    </row>
    <row r="10" spans="1:3" x14ac:dyDescent="0.25">
      <c r="A10" s="5" t="s">
        <v>161</v>
      </c>
      <c r="B10" s="103">
        <v>338399951</v>
      </c>
      <c r="C10" s="103"/>
    </row>
    <row r="11" spans="1:3" ht="72" customHeight="1" x14ac:dyDescent="0.25">
      <c r="A11" s="5" t="s">
        <v>162</v>
      </c>
      <c r="B11" s="41" t="s">
        <v>166</v>
      </c>
      <c r="C11" s="45"/>
    </row>
    <row r="12" spans="1:3" x14ac:dyDescent="0.25">
      <c r="A12" s="5" t="s">
        <v>163</v>
      </c>
      <c r="B12" s="104">
        <v>200000000</v>
      </c>
      <c r="C12" s="104"/>
    </row>
    <row r="13" spans="1:3" ht="61.5" customHeight="1" x14ac:dyDescent="0.25">
      <c r="A13" s="105" t="s">
        <v>164</v>
      </c>
      <c r="B13" s="41" t="s">
        <v>179</v>
      </c>
      <c r="C13" s="45"/>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0721FEF-C5A3-4BB9-8522-9552068083B9}">
          <x14:formula1>
            <xm:f>Hoja2!$L$1:$L$2</xm:f>
          </x14:formula1>
          <xm:sqref>B7:C7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0AF14-3D3F-44AF-90B6-F1607E4F79AE}">
  <dimension ref="A1:C28"/>
  <sheetViews>
    <sheetView topLeftCell="A6"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60" t="s">
        <v>167</v>
      </c>
      <c r="B1" s="60"/>
      <c r="C1" s="60"/>
    </row>
    <row r="2" spans="1:3" x14ac:dyDescent="0.25">
      <c r="A2" s="13" t="s">
        <v>25</v>
      </c>
      <c r="B2" s="61" t="s">
        <v>173</v>
      </c>
      <c r="C2" s="62"/>
    </row>
    <row r="3" spans="1:3" x14ac:dyDescent="0.25">
      <c r="A3" s="5" t="s">
        <v>11</v>
      </c>
      <c r="B3" s="46" t="s">
        <v>134</v>
      </c>
      <c r="C3" s="47"/>
    </row>
    <row r="4" spans="1:3" x14ac:dyDescent="0.25">
      <c r="A4" s="5" t="s">
        <v>0</v>
      </c>
      <c r="B4" s="48" t="s">
        <v>141</v>
      </c>
      <c r="C4" s="49"/>
    </row>
    <row r="5" spans="1:3" ht="15" customHeight="1" x14ac:dyDescent="0.25">
      <c r="A5" s="5" t="s">
        <v>107</v>
      </c>
      <c r="B5" s="48" t="s">
        <v>145</v>
      </c>
      <c r="C5" s="49"/>
    </row>
    <row r="6" spans="1:3" ht="15" customHeight="1" x14ac:dyDescent="0.25">
      <c r="A6" s="5" t="s">
        <v>1</v>
      </c>
      <c r="B6" s="48" t="s">
        <v>137</v>
      </c>
      <c r="C6" s="49"/>
    </row>
    <row r="7" spans="1:3" x14ac:dyDescent="0.25">
      <c r="A7" s="5" t="s">
        <v>108</v>
      </c>
      <c r="B7" s="45" t="s">
        <v>109</v>
      </c>
      <c r="C7" s="45"/>
    </row>
    <row r="8" spans="1:3" x14ac:dyDescent="0.25">
      <c r="A8" s="5" t="s">
        <v>168</v>
      </c>
      <c r="B8" s="45" t="s">
        <v>56</v>
      </c>
      <c r="C8" s="45"/>
    </row>
    <row r="9" spans="1:3" x14ac:dyDescent="0.25">
      <c r="A9" s="5" t="s">
        <v>169</v>
      </c>
      <c r="B9" s="45" t="s">
        <v>57</v>
      </c>
      <c r="C9" s="45"/>
    </row>
    <row r="10" spans="1:3" ht="351" customHeight="1" x14ac:dyDescent="0.25">
      <c r="A10" s="5" t="s">
        <v>170</v>
      </c>
      <c r="B10" s="41" t="s">
        <v>174</v>
      </c>
      <c r="C10" s="45"/>
    </row>
    <row r="11" spans="1:3" ht="43.5" customHeight="1" x14ac:dyDescent="0.25">
      <c r="A11" s="101"/>
      <c r="B11" s="101"/>
      <c r="C11" s="101"/>
    </row>
    <row r="12" spans="1:3" hidden="1" x14ac:dyDescent="0.25">
      <c r="A12" s="102"/>
      <c r="B12" s="102"/>
      <c r="C12" s="102"/>
    </row>
    <row r="13" spans="1:3" ht="18.75" x14ac:dyDescent="0.25">
      <c r="A13" s="60" t="s">
        <v>171</v>
      </c>
      <c r="B13" s="60"/>
      <c r="C13" s="60"/>
    </row>
    <row r="14" spans="1:3" ht="48.75" customHeight="1" x14ac:dyDescent="0.25">
      <c r="A14" s="23" t="s">
        <v>44</v>
      </c>
      <c r="B14" s="82" t="s">
        <v>175</v>
      </c>
      <c r="C14" s="83"/>
    </row>
    <row r="15" spans="1:3" ht="30" x14ac:dyDescent="0.25">
      <c r="A15" s="21" t="s">
        <v>45</v>
      </c>
      <c r="B15" s="99"/>
      <c r="C15" s="100"/>
    </row>
    <row r="16" spans="1:3" ht="45" x14ac:dyDescent="0.25">
      <c r="A16" s="14" t="s">
        <v>50</v>
      </c>
      <c r="B16" s="79">
        <f>((C18+C19+C21+C22)-C25)*C24*C26</f>
        <v>483428502</v>
      </c>
      <c r="C16" s="79"/>
    </row>
    <row r="17" spans="1:3" x14ac:dyDescent="0.25">
      <c r="A17" s="23" t="s">
        <v>51</v>
      </c>
      <c r="B17" s="80" t="s">
        <v>48</v>
      </c>
      <c r="C17" s="81"/>
    </row>
    <row r="18" spans="1:3" x14ac:dyDescent="0.25">
      <c r="A18" s="75"/>
      <c r="B18" s="22" t="s">
        <v>176</v>
      </c>
      <c r="C18" s="19">
        <v>325728000</v>
      </c>
    </row>
    <row r="19" spans="1:3" ht="30" x14ac:dyDescent="0.25">
      <c r="A19" s="76"/>
      <c r="B19" s="22" t="s">
        <v>177</v>
      </c>
      <c r="C19" s="19">
        <v>1750000</v>
      </c>
    </row>
    <row r="20" spans="1:3" x14ac:dyDescent="0.25">
      <c r="A20" s="76"/>
      <c r="B20" s="77" t="s">
        <v>49</v>
      </c>
      <c r="C20" s="78"/>
    </row>
    <row r="21" spans="1:3" x14ac:dyDescent="0.25">
      <c r="A21" s="76"/>
      <c r="B21" s="22" t="s">
        <v>178</v>
      </c>
      <c r="C21" s="19">
        <v>500000</v>
      </c>
    </row>
    <row r="22" spans="1:3" x14ac:dyDescent="0.25">
      <c r="A22" s="76"/>
      <c r="B22" s="22" t="s">
        <v>139</v>
      </c>
      <c r="C22" s="19">
        <v>155450502</v>
      </c>
    </row>
    <row r="23" spans="1:3" x14ac:dyDescent="0.25">
      <c r="A23" s="76"/>
      <c r="B23" s="77" t="s">
        <v>113</v>
      </c>
      <c r="C23" s="78"/>
    </row>
    <row r="24" spans="1:3" x14ac:dyDescent="0.25">
      <c r="A24" s="25"/>
      <c r="B24" s="22" t="s">
        <v>125</v>
      </c>
      <c r="C24" s="26">
        <v>1</v>
      </c>
    </row>
    <row r="25" spans="1:3" x14ac:dyDescent="0.25">
      <c r="A25" s="27"/>
      <c r="B25" s="22" t="s">
        <v>114</v>
      </c>
      <c r="C25" s="28">
        <v>0</v>
      </c>
    </row>
    <row r="26" spans="1:3" x14ac:dyDescent="0.25">
      <c r="A26" s="27"/>
      <c r="B26" s="37" t="s">
        <v>133</v>
      </c>
      <c r="C26" s="38">
        <v>1</v>
      </c>
    </row>
    <row r="27" spans="1:3" x14ac:dyDescent="0.25">
      <c r="A27" s="39" t="s">
        <v>105</v>
      </c>
      <c r="B27" s="97">
        <v>338399951</v>
      </c>
      <c r="C27" s="97"/>
    </row>
    <row r="28" spans="1:3" x14ac:dyDescent="0.25">
      <c r="A28" s="40" t="s">
        <v>172</v>
      </c>
      <c r="B28" s="98"/>
      <c r="C28" s="98"/>
    </row>
  </sheetData>
  <mergeCells count="21">
    <mergeCell ref="B6:C6"/>
    <mergeCell ref="A1:C1"/>
    <mergeCell ref="B2:C2"/>
    <mergeCell ref="B3:C3"/>
    <mergeCell ref="B4:C4"/>
    <mergeCell ref="B5:C5"/>
    <mergeCell ref="A18:A23"/>
    <mergeCell ref="B20:C20"/>
    <mergeCell ref="B23:C23"/>
    <mergeCell ref="B7:C7"/>
    <mergeCell ref="B8:C8"/>
    <mergeCell ref="B9:C9"/>
    <mergeCell ref="B10:C10"/>
    <mergeCell ref="A11:C12"/>
    <mergeCell ref="A13:C13"/>
    <mergeCell ref="B27:C27"/>
    <mergeCell ref="B28:C28"/>
    <mergeCell ref="B14:C14"/>
    <mergeCell ref="B15:C15"/>
    <mergeCell ref="B16:C16"/>
    <mergeCell ref="B17:C17"/>
  </mergeCells>
  <dataValidations count="1">
    <dataValidation type="decimal" operator="lessThanOrEqual" allowBlank="1" showInputMessage="1" showErrorMessage="1" sqref="C24" xr:uid="{AC011460-E91A-457B-A868-02590966F7E0}">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A1BCBE9-58CC-43B2-A47E-04148417F6C5}">
          <x14:formula1>
            <xm:f>Hoja2!$L$1:$L$2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RowHeight="15" x14ac:dyDescent="0.25"/>
  <sheetData>
    <row r="1" spans="1:1" x14ac:dyDescent="0.25">
      <c r="A1" t="s">
        <v>124</v>
      </c>
    </row>
    <row r="2" spans="1:1" x14ac:dyDescent="0.25">
      <c r="A2" t="s">
        <v>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42578125" bestFit="1" customWidth="1"/>
    <col min="5" max="5" width="42.5703125" bestFit="1" customWidth="1"/>
    <col min="7" max="7" width="26.42578125" customWidth="1"/>
  </cols>
  <sheetData>
    <row r="1" spans="1:12" x14ac:dyDescent="0.25">
      <c r="A1" s="8" t="s">
        <v>58</v>
      </c>
      <c r="B1" t="s">
        <v>32</v>
      </c>
      <c r="C1" s="8" t="s">
        <v>31</v>
      </c>
      <c r="D1" s="8" t="s">
        <v>59</v>
      </c>
      <c r="E1" s="3" t="s">
        <v>16</v>
      </c>
      <c r="F1" s="2" t="s">
        <v>57</v>
      </c>
      <c r="G1" s="2" t="s">
        <v>126</v>
      </c>
      <c r="H1" s="4">
        <v>0.7</v>
      </c>
      <c r="I1" t="s">
        <v>12</v>
      </c>
      <c r="J1" t="s">
        <v>80</v>
      </c>
      <c r="L1" t="s">
        <v>132</v>
      </c>
    </row>
    <row r="2" spans="1:12" x14ac:dyDescent="0.25">
      <c r="A2" t="s">
        <v>66</v>
      </c>
      <c r="B2" t="s">
        <v>33</v>
      </c>
      <c r="C2" t="s">
        <v>70</v>
      </c>
      <c r="D2" s="2" t="s">
        <v>60</v>
      </c>
      <c r="E2" s="1" t="s">
        <v>19</v>
      </c>
      <c r="F2" s="2" t="s">
        <v>55</v>
      </c>
      <c r="G2" s="2" t="s">
        <v>127</v>
      </c>
      <c r="H2" s="4">
        <v>0.25</v>
      </c>
      <c r="I2" t="s">
        <v>76</v>
      </c>
      <c r="J2" t="s">
        <v>81</v>
      </c>
      <c r="L2" t="s">
        <v>109</v>
      </c>
    </row>
    <row r="3" spans="1:12" x14ac:dyDescent="0.25">
      <c r="A3" t="s">
        <v>67</v>
      </c>
      <c r="C3" t="s">
        <v>71</v>
      </c>
      <c r="D3" s="2" t="s">
        <v>61</v>
      </c>
      <c r="E3" s="1" t="s">
        <v>20</v>
      </c>
      <c r="F3" s="2" t="s">
        <v>56</v>
      </c>
      <c r="G3" s="2" t="s">
        <v>128</v>
      </c>
      <c r="H3" s="4">
        <v>0.55000000000000004</v>
      </c>
      <c r="I3" t="s">
        <v>77</v>
      </c>
      <c r="J3" t="s">
        <v>82</v>
      </c>
    </row>
    <row r="4" spans="1:12" x14ac:dyDescent="0.25">
      <c r="A4" t="s">
        <v>68</v>
      </c>
      <c r="C4" t="s">
        <v>72</v>
      </c>
      <c r="E4" s="1" t="s">
        <v>21</v>
      </c>
      <c r="G4" s="2" t="s">
        <v>129</v>
      </c>
      <c r="H4" s="4">
        <v>0.15</v>
      </c>
      <c r="I4" t="s">
        <v>78</v>
      </c>
      <c r="J4" t="s">
        <v>83</v>
      </c>
    </row>
    <row r="5" spans="1:12" x14ac:dyDescent="0.25">
      <c r="A5" t="s">
        <v>69</v>
      </c>
      <c r="E5" s="1" t="s">
        <v>17</v>
      </c>
      <c r="G5" s="2" t="s">
        <v>130</v>
      </c>
      <c r="H5" s="4">
        <v>0.7</v>
      </c>
      <c r="I5" t="s">
        <v>79</v>
      </c>
      <c r="J5" t="s">
        <v>84</v>
      </c>
    </row>
    <row r="6" spans="1:12" x14ac:dyDescent="0.25">
      <c r="E6" s="1" t="s">
        <v>18</v>
      </c>
      <c r="G6" s="2" t="s">
        <v>131</v>
      </c>
      <c r="H6" s="4">
        <v>0.3</v>
      </c>
      <c r="J6" t="s">
        <v>85</v>
      </c>
    </row>
    <row r="7" spans="1:12" x14ac:dyDescent="0.25">
      <c r="E7" s="1" t="s">
        <v>23</v>
      </c>
      <c r="G7" s="2" t="s">
        <v>55</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vt:lpstr>
      <vt:lpstr>GENERALES NOTA 325</vt:lpstr>
      <vt:lpstr>CONCEPTO CONCILIACIÓN 330</vt:lpstr>
      <vt:lpstr>ACTUALIZACIÓN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Revelo Castiblanco, Maria Alejandra (ALLIANZ COLOMBIA)</cp:lastModifiedBy>
  <dcterms:created xsi:type="dcterms:W3CDTF">2020-12-07T14:41:17Z</dcterms:created>
  <dcterms:modified xsi:type="dcterms:W3CDTF">2025-07-21T15:30:30Z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