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WWG00M.ROOTDOM.NET\BFS-HOME\CE01959-R0244583\ICM\Desktop\y\111\"/>
    </mc:Choice>
  </mc:AlternateContent>
  <xr:revisionPtr revIDLastSave="0" documentId="13_ncr:1_{64A4034B-ED1D-4BFE-8F88-718711EAE0EE}" xr6:coauthVersionLast="47" xr6:coauthVersionMax="47" xr10:uidLastSave="{00000000-0000-0000-0000-000000000000}"/>
  <bookViews>
    <workbookView xWindow="11340" yWindow="900" windowWidth="15090" windowHeight="14925"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<sst xmlns="http://schemas.openxmlformats.org/spreadsheetml/2006/main" count="205" uniqueCount="155">
  <si>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</si>
  <si>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</si>
  <si>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</si>
  <si>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</si>
  <si>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</si>
  <si>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</si>
  <si>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</si>
  <si>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</si>
  <si>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</si>
  <si>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</si>
  <si>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</si>
  <si>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</si>
  <si>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</si>
  <si>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</si>
  <si>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</si>
  <si>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</si>
  <si>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</si>
  <si>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</si>
  <si>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</si>
  <si>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</si>
  <si>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</si>
  <si>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</si>
  <si>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</si>
  <si>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</si>
  <si>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</si>
  <si>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</si>
  <si>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</si>
  <si>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</si>
  <si>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</si>
  <si>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</si>
  <si>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</si>
  <si>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</si>
  <si>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</si>
  <si>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</si>
  <si>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</si>
  <si>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</si>
  <si>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</si>
  <si>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</si>
  <si>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</si>
  <si>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</si>
  <si>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</si>
  <si>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</si>
  <si>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</si>
  <si>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</si>
  <si>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</si>
  <si>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</si>
  <si>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</si>
  <si>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</si>
  <si>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</si>
  <si>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</si>
  <si>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</si>
  <si>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</si>
  <si>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</si>
  <si>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</si>
  <si>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</si>
  <si>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</si>
  <si>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</si>
  <si>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</si>
  <si>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</si>
  <si>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</si>
  <si>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</si>
  <si>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</si>
  <si>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</si>
  <si>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</si>
  <si>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</si>
  <si>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</si>
  <si>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</si>
  <si>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</si>
  <si>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</si>
  <si>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</si>
  <si>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</si>
  <si>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</si>
  <si>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</si>
  <si>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</si>
  <si>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</si>
  <si>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</si>
  <si>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</si>
  <si>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</si>
  <si>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</si>
  <si>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</si>
  <si>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</si>
  <si>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</si>
  <si>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</si>
  <si>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</si>
  <si>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</si>
  <si>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</si>
  <si>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</si>
  <si>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</si>
  <si>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</si>
  <si>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</si>
  <si>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</si>
  <si>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</si>
  <si>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</si>
  <si>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</si>
  <si>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</si>
  <si>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</si>
  <si>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</si>
  <si>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</si>
  <si>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</si>
  <si>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</si>
  <si>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</si>
  <si>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</si>
  <si>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</si>
  <si>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</si>
  <si>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</si>
  <si>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</si>
  <si>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</si>
  <si>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</si>
  <si>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</si>
  <si>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</si>
  <si>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</si>
  <si>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</si>
  <si>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</si>
  <si>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</si>
  <si>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</si>
  <si>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</si>
  <si>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</si>
  <si>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</si>
  <si>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</si>
  <si>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</si>
  <si>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</si>
  <si>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</si>
  <si>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</si>
  <si>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</si>
  <si>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</si>
  <si>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</si>
  <si>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</si>
  <si>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</si>
  <si>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</si>
  <si>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</si>
  <si>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</si>
  <si>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</si>
  <si>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</si>
  <si>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</si>
  <si>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</si>
  <si>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</si>
  <si>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2024066248</t>
  </si>
  <si>
    <t>N/A</t>
  </si>
  <si>
    <t>Enfermedades graves</t>
  </si>
  <si>
    <t>Juan Carlos Guerrero Mejia C.C. 16.841.135</t>
  </si>
  <si>
    <t>Indemnización</t>
  </si>
  <si>
    <t>Intereses moratorios</t>
  </si>
  <si>
    <t>Todo el personal al servicio del tomador, cualquiera que sea su clasificación</t>
  </si>
  <si>
    <t>Superintendencia Financiera de Colombia Delegatura para Funciones Jurisdiccionales</t>
  </si>
  <si>
    <t>20 de mayo de 2024</t>
  </si>
  <si>
    <t>11 de julio de 2024</t>
  </si>
  <si>
    <t>12 de junio de 2024</t>
  </si>
  <si>
    <t>Allianz Seguros de Vida S.A.</t>
  </si>
  <si>
    <t>16 de junio de 2023</t>
  </si>
  <si>
    <r>
      <t xml:space="preserve">Juan Carlos Guerrero Mejia fue contratado como empleado de la emprea Centro Internacional de Agricultura Tropical - CIAT en el cargo de information managment coordinator y se le otrogo la posibilidad de suscribir una póliza de seguros con la aseguradora Allianz Seguros de Vida S.A. razon por la cual el 02 de mayo de 2019 diligencio el formato de ingreso al seguro de vida grupo no contributivo póliza No. 22485616 (anteriormente 22124619-22485616) con vigencia desde el 01 de julio de 2023 hasta el 01 de julio de 2024.
El 16 de junio de 2023 el demandante fue diagnosticado con cá1ncer tipo 4: </t>
    </r>
    <r>
      <rPr>
        <i/>
        <sz val="11"/>
        <color theme="1"/>
        <rFont val="Calibri"/>
        <family val="2"/>
        <scheme val="minor"/>
      </rPr>
      <t>"adenocarcinoma de recto medio T4BN2M1 EIV no mutado metastasis oseas pelvis y músculo periforme (lesion diseminativa al sacro y aleron iliaco ipsolateral), higado y pulmón HER2"</t>
    </r>
    <r>
      <rPr>
        <sz val="11"/>
        <color theme="1"/>
        <rFont val="Calibri"/>
        <family val="2"/>
        <scheme val="minor"/>
      </rPr>
      <t>, por lo cual notifico al interemediario del seguro debido a que dicha póliza cuenta entre sus amparos con los de "enfermedades graves" y "cáncer in situ" radicando el aviso de siniesto a la compañia el 20 de agosto de 2023. Posteriormente el 06 de septiembre le fueron requeridos documentos adicionales para tramitar la reclamación y finalmente el 21 de septiembre del mismo año la compañia objeto totalmente la reclamación ante la reticencia del señor Guerrero Mejia por no haber declarado sus patologias de epilepsia desde el año 2008.
Si bien se presentó una solicitud de reconsideración, la compañia ratifico la objeción el dia 31 de octubre del año 2023.</t>
    </r>
  </si>
  <si>
    <t>130507495 - APJ32438</t>
  </si>
  <si>
    <t>22485616/1146</t>
  </si>
  <si>
    <t>16/06/2023 - 01/07/2023</t>
  </si>
  <si>
    <t>x</t>
  </si>
  <si>
    <t>Reticencia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</si>
</sst>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vertical="top"/>
    </xf>
    <xf numFmtId="42" fontId="0" fillId="5" borderId="3" xfId="1" applyFont="1" applyFill="1" applyBorder="1" applyAlignment="1">
      <alignmen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0" borderId="11" xfId="0"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7" zoomScaleNormal="87" workbookViewId="0">
      <selection activeCell="B12" sqref="B12:C14"/>
    </sheetView>
  </sheetViews>
  <sheetFormatPr baseColWidth="10" defaultColWidth="0" defaultRowHeight="15" x14ac:dyDescent="0.25"/>
  <cols>
    <col min="1" max="1" width="46.28515625" style="7" bestFit="1" customWidth="1"/>
    <col min="2" max="2" width="63.71093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136</v>
      </c>
      <c r="C2" s="52"/>
    </row>
    <row r="3" spans="1:3" x14ac:dyDescent="0.25">
      <c r="A3" s="5" t="s">
        <v>0</v>
      </c>
      <c r="B3" s="53" t="s">
        <v>143</v>
      </c>
      <c r="C3" s="54"/>
    </row>
    <row r="4" spans="1:3" x14ac:dyDescent="0.25">
      <c r="A4" s="5" t="s">
        <v>109</v>
      </c>
      <c r="B4" s="53" t="s">
        <v>147</v>
      </c>
      <c r="C4" s="54"/>
    </row>
    <row r="5" spans="1:3" ht="14.65" customHeight="1" x14ac:dyDescent="0.25">
      <c r="A5" s="5" t="s">
        <v>1</v>
      </c>
      <c r="B5" s="53" t="s">
        <v>139</v>
      </c>
      <c r="C5" s="54"/>
    </row>
    <row r="6" spans="1:3" x14ac:dyDescent="0.25">
      <c r="A6" s="5" t="s">
        <v>110</v>
      </c>
      <c r="B6" s="37" t="s">
        <v>111</v>
      </c>
      <c r="C6" s="37"/>
    </row>
    <row r="7" spans="1:3" x14ac:dyDescent="0.25">
      <c r="A7" s="5" t="s">
        <v>2</v>
      </c>
      <c r="B7" s="37" t="s">
        <v>137</v>
      </c>
      <c r="C7" s="37"/>
    </row>
    <row r="8" spans="1:3" x14ac:dyDescent="0.25">
      <c r="A8" s="5" t="s">
        <v>3</v>
      </c>
      <c r="B8" s="39" t="s">
        <v>148</v>
      </c>
      <c r="C8" s="39"/>
    </row>
    <row r="9" spans="1:3" x14ac:dyDescent="0.25">
      <c r="A9" s="5" t="s">
        <v>4</v>
      </c>
      <c r="B9" s="39" t="s">
        <v>137</v>
      </c>
      <c r="C9" s="39"/>
    </row>
    <row r="10" spans="1:3" x14ac:dyDescent="0.25">
      <c r="A10" s="5" t="s">
        <v>5</v>
      </c>
      <c r="B10" s="39" t="s">
        <v>137</v>
      </c>
      <c r="C10" s="39"/>
    </row>
    <row r="11" spans="1:3" ht="23.25" customHeight="1" x14ac:dyDescent="0.25">
      <c r="A11" s="5" t="s">
        <v>27</v>
      </c>
      <c r="B11" s="48" t="s">
        <v>138</v>
      </c>
      <c r="C11" s="49"/>
    </row>
    <row r="12" spans="1:3" x14ac:dyDescent="0.25">
      <c r="A12" s="38" t="s">
        <v>120</v>
      </c>
      <c r="B12" s="39" t="s">
        <v>149</v>
      </c>
      <c r="C12" s="37"/>
    </row>
    <row r="13" spans="1:3" ht="30" customHeight="1" x14ac:dyDescent="0.25">
      <c r="A13" s="38"/>
      <c r="B13" s="37"/>
      <c r="C13" s="37"/>
    </row>
    <row r="14" spans="1:3" ht="73.5" customHeight="1" x14ac:dyDescent="0.25">
      <c r="A14" s="38"/>
      <c r="B14" s="37"/>
      <c r="C14" s="37"/>
    </row>
    <row r="15" spans="1:3" ht="30" x14ac:dyDescent="0.25">
      <c r="A15" s="5" t="s">
        <v>46</v>
      </c>
      <c r="B15" s="42">
        <v>391715898</v>
      </c>
      <c r="C15" s="43"/>
    </row>
    <row r="16" spans="1:3" ht="33.75" customHeight="1" x14ac:dyDescent="0.25">
      <c r="A16" s="44" t="s">
        <v>47</v>
      </c>
      <c r="B16" s="45" t="s">
        <v>48</v>
      </c>
      <c r="C16" s="45"/>
    </row>
    <row r="17" spans="1:3" ht="33.75" customHeight="1" x14ac:dyDescent="0.25">
      <c r="A17" s="44"/>
      <c r="B17" s="11" t="s">
        <v>140</v>
      </c>
      <c r="C17" s="35">
        <v>327978000</v>
      </c>
    </row>
    <row r="18" spans="1:3" ht="33.75" customHeight="1" x14ac:dyDescent="0.25">
      <c r="A18" s="44"/>
      <c r="B18" s="11" t="s">
        <v>141</v>
      </c>
      <c r="C18" s="35">
        <v>63737898</v>
      </c>
    </row>
    <row r="19" spans="1:3" x14ac:dyDescent="0.25">
      <c r="A19" s="44"/>
      <c r="B19" s="46" t="s">
        <v>51</v>
      </c>
      <c r="C19" s="47"/>
    </row>
    <row r="20" spans="1:3" x14ac:dyDescent="0.25">
      <c r="A20" s="44"/>
      <c r="B20" s="11"/>
      <c r="C20" s="6"/>
    </row>
    <row r="21" spans="1:3" x14ac:dyDescent="0.25">
      <c r="A21" s="44"/>
      <c r="B21" s="11"/>
      <c r="C21" s="6"/>
    </row>
    <row r="22" spans="1:3" x14ac:dyDescent="0.25">
      <c r="A22" s="44"/>
      <c r="B22" s="46" t="s">
        <v>108</v>
      </c>
      <c r="C22" s="47"/>
    </row>
    <row r="23" spans="1:3" x14ac:dyDescent="0.25">
      <c r="A23" s="44"/>
      <c r="B23" s="11"/>
      <c r="C23" s="16"/>
    </row>
    <row r="24" spans="1:3" x14ac:dyDescent="0.25">
      <c r="A24" s="5" t="s">
        <v>6</v>
      </c>
      <c r="B24" s="37" t="s">
        <v>142</v>
      </c>
      <c r="C24" s="37"/>
    </row>
    <row r="25" spans="1:3" x14ac:dyDescent="0.25">
      <c r="A25" s="5" t="s">
        <v>7</v>
      </c>
      <c r="B25" s="37" t="s">
        <v>137</v>
      </c>
      <c r="C25" s="37"/>
    </row>
    <row r="26" spans="1:3" x14ac:dyDescent="0.25">
      <c r="A26" s="5" t="s">
        <v>8</v>
      </c>
      <c r="B26" s="37">
        <v>22485616</v>
      </c>
      <c r="C26" s="37"/>
    </row>
    <row r="27" spans="1:3" x14ac:dyDescent="0.25">
      <c r="A27" s="5" t="s">
        <v>42</v>
      </c>
      <c r="B27" s="40" t="s">
        <v>144</v>
      </c>
      <c r="C27" s="41"/>
    </row>
    <row r="28" spans="1:3" x14ac:dyDescent="0.25">
      <c r="A28" s="5" t="s">
        <v>9</v>
      </c>
      <c r="B28" s="36" t="s">
        <v>146</v>
      </c>
      <c r="C28" s="36"/>
    </row>
    <row r="29" spans="1:3" x14ac:dyDescent="0.25">
      <c r="A29" s="5" t="s">
        <v>10</v>
      </c>
      <c r="B29" s="37" t="s">
        <v>145</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70" zoomScaleNormal="70" workbookViewId="0">
      <selection activeCell="C32" sqref="C32"/>
    </sheetView>
  </sheetViews>
  <sheetFormatPr baseColWidth="10" defaultColWidth="0" defaultRowHeight="15" x14ac:dyDescent="0.25"/>
  <cols>
    <col min="1" max="1" width="44.42578125" customWidth="1"/>
    <col min="2" max="2" width="25.7109375" customWidth="1"/>
    <col min="3" max="3" width="100.7109375" customWidth="1"/>
    <col min="4" max="16384" width="11.42578125" hidden="1"/>
  </cols>
  <sheetData>
    <row r="1" spans="1:3" ht="18.75" x14ac:dyDescent="0.25">
      <c r="A1" s="65" t="s">
        <v>40</v>
      </c>
      <c r="B1" s="65"/>
      <c r="C1" s="65"/>
    </row>
    <row r="2" spans="1:3" x14ac:dyDescent="0.25">
      <c r="A2" s="13" t="s">
        <v>25</v>
      </c>
      <c r="B2" s="66" t="s">
        <v>150</v>
      </c>
      <c r="C2" s="67"/>
    </row>
    <row r="3" spans="1:3" x14ac:dyDescent="0.25">
      <c r="A3" s="5" t="s">
        <v>11</v>
      </c>
      <c r="B3" s="37" t="str">
        <f>'GENERALES NOTA 322'!B2:C2</f>
        <v>2024066248</v>
      </c>
      <c r="C3" s="37"/>
    </row>
    <row r="4" spans="1:3" x14ac:dyDescent="0.25">
      <c r="A4" s="5" t="s">
        <v>0</v>
      </c>
      <c r="B4" s="37" t="str">
        <f>'GENERALES NOTA 322'!B3:C3</f>
        <v>Superintendencia Financiera de Colombia Delegatura para Funciones Jurisdiccionales</v>
      </c>
      <c r="C4" s="37"/>
    </row>
    <row r="5" spans="1:3" x14ac:dyDescent="0.25">
      <c r="A5" s="5" t="s">
        <v>109</v>
      </c>
      <c r="B5" s="37" t="str">
        <f>'GENERALES NOTA 322'!B4:C4</f>
        <v>Allianz Seguros de Vida S.A.</v>
      </c>
      <c r="C5" s="37"/>
    </row>
    <row r="6" spans="1:3" x14ac:dyDescent="0.25">
      <c r="A6" s="5" t="s">
        <v>1</v>
      </c>
      <c r="B6" s="37" t="str">
        <f>'GENERALES NOTA 322'!B5:C5</f>
        <v>Juan Carlos Guerrero Mejia C.C. 16.841.135</v>
      </c>
      <c r="C6" s="37"/>
    </row>
    <row r="7" spans="1:3" x14ac:dyDescent="0.25">
      <c r="A7" s="5" t="s">
        <v>110</v>
      </c>
      <c r="B7" s="37" t="str">
        <f>'GENERALES NOTA 322'!B6:C6</f>
        <v>DEMANDA DIRECTA</v>
      </c>
      <c r="C7" s="37"/>
    </row>
    <row r="8" spans="1:3" x14ac:dyDescent="0.25">
      <c r="A8" s="13" t="s">
        <v>26</v>
      </c>
      <c r="B8" s="37" t="s">
        <v>151</v>
      </c>
      <c r="C8" s="37"/>
    </row>
    <row r="9" spans="1:3" x14ac:dyDescent="0.25">
      <c r="A9" s="13" t="s">
        <v>27</v>
      </c>
      <c r="B9" s="37" t="s">
        <v>138</v>
      </c>
      <c r="C9" s="37"/>
    </row>
    <row r="10" spans="1:3" x14ac:dyDescent="0.25">
      <c r="A10" s="13" t="s">
        <v>77</v>
      </c>
      <c r="B10" s="40">
        <v>325728000</v>
      </c>
      <c r="C10" s="90"/>
    </row>
    <row r="11" spans="1:3" x14ac:dyDescent="0.25">
      <c r="A11" s="13" t="s">
        <v>116</v>
      </c>
      <c r="B11" s="66"/>
      <c r="C11" s="67"/>
    </row>
    <row r="12" spans="1:3" x14ac:dyDescent="0.25">
      <c r="A12" s="13" t="s">
        <v>60</v>
      </c>
      <c r="B12" s="53" t="s">
        <v>68</v>
      </c>
      <c r="C12" s="54"/>
    </row>
    <row r="13" spans="1:3" x14ac:dyDescent="0.25">
      <c r="A13" s="13" t="s">
        <v>28</v>
      </c>
      <c r="B13" s="37" t="s">
        <v>152</v>
      </c>
      <c r="C13" s="37"/>
    </row>
    <row r="14" spans="1:3" x14ac:dyDescent="0.25">
      <c r="A14" s="13" t="s">
        <v>29</v>
      </c>
      <c r="B14" s="37" t="s">
        <v>32</v>
      </c>
      <c r="C14" s="37"/>
    </row>
    <row r="15" spans="1:3" x14ac:dyDescent="0.25">
      <c r="A15" s="13" t="s">
        <v>30</v>
      </c>
      <c r="B15" s="37" t="s">
        <v>32</v>
      </c>
      <c r="C15" s="37"/>
    </row>
    <row r="16" spans="1:3" x14ac:dyDescent="0.25">
      <c r="A16" s="63" t="s">
        <v>31</v>
      </c>
      <c r="B16" s="37" t="s">
        <v>74</v>
      </c>
      <c r="C16" s="37"/>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7" t="s">
        <v>33</v>
      </c>
      <c r="C21" s="37"/>
    </row>
    <row r="22" spans="1:3" x14ac:dyDescent="0.25">
      <c r="A22" s="13" t="s">
        <v>61</v>
      </c>
      <c r="B22" s="53"/>
      <c r="C22" s="54"/>
    </row>
    <row r="23" spans="1:3" x14ac:dyDescent="0.25">
      <c r="A23" s="13" t="s">
        <v>16</v>
      </c>
      <c r="B23" s="37" t="s">
        <v>19</v>
      </c>
      <c r="C23" s="37"/>
    </row>
    <row r="24" spans="1:3" x14ac:dyDescent="0.25">
      <c r="A24" s="13" t="s">
        <v>75</v>
      </c>
      <c r="B24" s="37" t="s">
        <v>33</v>
      </c>
      <c r="C24" s="37"/>
    </row>
    <row r="25" spans="1:3" x14ac:dyDescent="0.25">
      <c r="A25" s="13" t="s">
        <v>38</v>
      </c>
      <c r="B25" s="37"/>
      <c r="C25" s="37"/>
    </row>
    <row r="26" spans="1:3" x14ac:dyDescent="0.25">
      <c r="A26" s="12" t="s">
        <v>76</v>
      </c>
      <c r="B26" s="37"/>
      <c r="C26" s="37"/>
    </row>
    <row r="27" spans="1:3" x14ac:dyDescent="0.25">
      <c r="A27" s="62" t="s">
        <v>64</v>
      </c>
      <c r="B27" s="62"/>
      <c r="C27" s="62"/>
    </row>
    <row r="28" spans="1:3" ht="14.65" customHeight="1" x14ac:dyDescent="0.25">
      <c r="A28" s="57" t="s">
        <v>37</v>
      </c>
      <c r="B28" s="58"/>
      <c r="C28" s="31" t="s">
        <v>153</v>
      </c>
    </row>
    <row r="29" spans="1:3" ht="14.65" customHeight="1" x14ac:dyDescent="0.25">
      <c r="A29" s="59" t="s">
        <v>36</v>
      </c>
      <c r="B29" s="60"/>
      <c r="C29" s="31" t="s">
        <v>153</v>
      </c>
    </row>
    <row r="30" spans="1:3" ht="14.65" customHeight="1" x14ac:dyDescent="0.25">
      <c r="A30" s="59" t="s">
        <v>35</v>
      </c>
      <c r="B30" s="60"/>
      <c r="C30" s="32"/>
    </row>
    <row r="31" spans="1:3" ht="14.65" customHeight="1" x14ac:dyDescent="0.25">
      <c r="A31" s="59" t="s">
        <v>13</v>
      </c>
      <c r="B31" s="60"/>
      <c r="C31" s="31"/>
    </row>
    <row r="32" spans="1:3" x14ac:dyDescent="0.25">
      <c r="A32" s="59" t="s">
        <v>14</v>
      </c>
      <c r="B32" s="60"/>
      <c r="C32" s="31"/>
    </row>
    <row r="33" spans="1:3" ht="14.65" customHeight="1" x14ac:dyDescent="0.25">
      <c r="A33" s="59" t="s">
        <v>34</v>
      </c>
      <c r="B33" s="60"/>
      <c r="C33" s="31"/>
    </row>
    <row r="34" spans="1:3" ht="14.65" customHeight="1" x14ac:dyDescent="0.25">
      <c r="A34" s="59" t="s">
        <v>94</v>
      </c>
      <c r="B34" s="60"/>
      <c r="C34" s="33" t="s">
        <v>154</v>
      </c>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t="s">
        <v>153</v>
      </c>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28515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2" t="str">
        <f>'[2]AUTOS NOTA 321'!B2:C2</f>
        <v xml:space="preserve">SINIESTRO   LEGIS </v>
      </c>
      <c r="C2" s="73"/>
    </row>
    <row r="3" spans="1:6" x14ac:dyDescent="0.25">
      <c r="A3" s="21" t="s">
        <v>11</v>
      </c>
      <c r="B3" s="74" t="str">
        <f>'GENERALES NOTA 322'!B2:C2</f>
        <v>2024066248</v>
      </c>
      <c r="C3" s="74"/>
    </row>
    <row r="4" spans="1:6" x14ac:dyDescent="0.25">
      <c r="A4" s="21" t="s">
        <v>0</v>
      </c>
      <c r="B4" s="74" t="str">
        <f>'GENERALES NOTA 322'!B3:C3</f>
        <v>Superintendencia Financiera de Colombia Delegatura para Funciones Jurisdiccionales</v>
      </c>
      <c r="C4" s="74"/>
    </row>
    <row r="5" spans="1:6" x14ac:dyDescent="0.25">
      <c r="A5" s="21" t="s">
        <v>109</v>
      </c>
      <c r="B5" s="74" t="str">
        <f>'GENERALES NOTA 322'!B4:C4</f>
        <v>Allianz Seguros de Vida S.A.</v>
      </c>
      <c r="C5" s="74"/>
    </row>
    <row r="6" spans="1:6" ht="14.65" customHeight="1" x14ac:dyDescent="0.25">
      <c r="A6" s="21" t="s">
        <v>1</v>
      </c>
      <c r="B6" s="74" t="str">
        <f>'GENERALES NOTA 322'!B5:C5</f>
        <v>Juan Carlos Guerrero Mejia C.C. 16.841.135</v>
      </c>
      <c r="C6" s="74"/>
    </row>
    <row r="7" spans="1:6" x14ac:dyDescent="0.25">
      <c r="A7" s="21" t="s">
        <v>110</v>
      </c>
      <c r="B7" s="74" t="str">
        <f>'GENERALES NOTA 322'!B6:C6</f>
        <v>DEMANDA DIRECTA</v>
      </c>
      <c r="C7" s="74"/>
    </row>
    <row r="8" spans="1:6" ht="30" x14ac:dyDescent="0.25">
      <c r="A8" s="21" t="s">
        <v>46</v>
      </c>
      <c r="B8" s="68">
        <f>'GENERALES NOTA 322'!B15:C15</f>
        <v>391715898</v>
      </c>
      <c r="C8" s="69"/>
    </row>
    <row r="9" spans="1:6" x14ac:dyDescent="0.25">
      <c r="A9" s="75" t="s">
        <v>47</v>
      </c>
      <c r="B9" s="76" t="s">
        <v>48</v>
      </c>
      <c r="C9" s="77"/>
    </row>
    <row r="10" spans="1:6" x14ac:dyDescent="0.25">
      <c r="A10" s="75"/>
      <c r="B10" s="22" t="s">
        <v>49</v>
      </c>
      <c r="C10" s="19">
        <f>'GENERALES NOTA 322'!C17</f>
        <v>327978000</v>
      </c>
    </row>
    <row r="11" spans="1:6" x14ac:dyDescent="0.25">
      <c r="A11" s="75"/>
      <c r="B11" s="22" t="s">
        <v>50</v>
      </c>
      <c r="C11" s="19">
        <f>'GENERALES NOTA 322'!C18</f>
        <v>63737898</v>
      </c>
    </row>
    <row r="12" spans="1:6" x14ac:dyDescent="0.25">
      <c r="A12" s="75"/>
      <c r="B12" s="76"/>
      <c r="C12" s="77"/>
    </row>
    <row r="13" spans="1:6" x14ac:dyDescent="0.25">
      <c r="A13" s="75"/>
      <c r="B13" s="22" t="s">
        <v>112</v>
      </c>
      <c r="C13" s="24"/>
    </row>
    <row r="14" spans="1:6" x14ac:dyDescent="0.25">
      <c r="A14" s="75"/>
      <c r="B14" s="22" t="s">
        <v>113</v>
      </c>
      <c r="C14" s="24"/>
      <c r="E14" t="s">
        <v>59</v>
      </c>
      <c r="F14" s="17">
        <v>0.7</v>
      </c>
    </row>
    <row r="15" spans="1:6" x14ac:dyDescent="0.25">
      <c r="A15" s="23" t="s">
        <v>44</v>
      </c>
      <c r="B15" s="72" t="s">
        <v>128</v>
      </c>
      <c r="C15" s="73"/>
    </row>
    <row r="16" spans="1:6" ht="15" customHeight="1" x14ac:dyDescent="0.25">
      <c r="A16" s="21" t="s">
        <v>45</v>
      </c>
      <c r="B16" s="70"/>
      <c r="C16" s="71"/>
    </row>
    <row r="17" spans="1:3" ht="28.5" customHeight="1" x14ac:dyDescent="0.25">
      <c r="A17" s="14" t="s">
        <v>52</v>
      </c>
      <c r="B17" s="80">
        <f>((C19+C20+C22+C23)-C26)*C25*C27</f>
        <v>100000000</v>
      </c>
      <c r="C17" s="80"/>
    </row>
    <row r="18" spans="1:3" x14ac:dyDescent="0.25">
      <c r="A18" s="23" t="s">
        <v>53</v>
      </c>
      <c r="B18" s="78" t="s">
        <v>48</v>
      </c>
      <c r="C18" s="79"/>
    </row>
    <row r="19" spans="1:3" x14ac:dyDescent="0.25">
      <c r="A19" s="86"/>
      <c r="B19" s="22" t="s">
        <v>49</v>
      </c>
      <c r="C19" s="19">
        <v>100000000</v>
      </c>
    </row>
    <row r="20" spans="1:3" x14ac:dyDescent="0.25">
      <c r="A20" s="87"/>
      <c r="B20" s="22" t="s">
        <v>50</v>
      </c>
      <c r="C20" s="19">
        <v>0</v>
      </c>
    </row>
    <row r="21" spans="1:3" x14ac:dyDescent="0.25">
      <c r="A21" s="87"/>
      <c r="B21" s="76" t="s">
        <v>51</v>
      </c>
      <c r="C21" s="77"/>
    </row>
    <row r="22" spans="1:3" x14ac:dyDescent="0.25">
      <c r="A22" s="87"/>
      <c r="B22" s="22" t="s">
        <v>112</v>
      </c>
      <c r="C22" s="19">
        <v>0</v>
      </c>
    </row>
    <row r="23" spans="1:3" ht="45" x14ac:dyDescent="0.25">
      <c r="A23" s="87"/>
      <c r="B23" s="22" t="s">
        <v>114</v>
      </c>
      <c r="C23" s="19">
        <v>0</v>
      </c>
    </row>
    <row r="24" spans="1:3" x14ac:dyDescent="0.25">
      <c r="A24" s="87"/>
      <c r="B24" s="76" t="s">
        <v>115</v>
      </c>
      <c r="C24" s="77"/>
    </row>
    <row r="25" spans="1:3" x14ac:dyDescent="0.25">
      <c r="A25" s="25"/>
      <c r="B25" s="22" t="s">
        <v>127</v>
      </c>
      <c r="C25" s="26">
        <v>1</v>
      </c>
    </row>
    <row r="26" spans="1:3" x14ac:dyDescent="0.25">
      <c r="A26" s="27"/>
      <c r="B26" s="22" t="s">
        <v>116</v>
      </c>
      <c r="C26" s="28">
        <v>0</v>
      </c>
    </row>
    <row r="27" spans="1:3" x14ac:dyDescent="0.25">
      <c r="A27" s="27"/>
      <c r="B27" s="22" t="s">
        <v>135</v>
      </c>
      <c r="C27" s="26">
        <v>1</v>
      </c>
    </row>
    <row r="28" spans="1:3" x14ac:dyDescent="0.25">
      <c r="A28" s="18" t="s">
        <v>107</v>
      </c>
      <c r="B28" s="80">
        <f>IFERROR(B17*(VLOOKUP(B15,Hoja2!$G$1:$H$6,2,0)),16666)</f>
        <v>70000000</v>
      </c>
      <c r="C28" s="80"/>
    </row>
    <row r="29" spans="1:3" ht="30" x14ac:dyDescent="0.25">
      <c r="A29" s="21" t="s">
        <v>54</v>
      </c>
      <c r="B29" s="81"/>
      <c r="C29" s="82"/>
    </row>
    <row r="30" spans="1:3" ht="30" x14ac:dyDescent="0.25">
      <c r="A30" s="21" t="s">
        <v>55</v>
      </c>
      <c r="B30" s="83"/>
      <c r="C30" s="84"/>
    </row>
    <row r="31" spans="1:3" ht="18.75" x14ac:dyDescent="0.25">
      <c r="A31" s="29" t="s">
        <v>117</v>
      </c>
      <c r="B31" s="29"/>
      <c r="C31" s="29"/>
    </row>
    <row r="32" spans="1:3" x14ac:dyDescent="0.25">
      <c r="A32" s="30" t="s">
        <v>118</v>
      </c>
      <c r="B32" s="85"/>
      <c r="C32" s="85"/>
    </row>
    <row r="33" spans="1:3" x14ac:dyDescent="0.25">
      <c r="A33" s="30" t="s">
        <v>119</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71093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6.149999999999999" customHeight="1" x14ac:dyDescent="0.25">
      <c r="A3" s="5" t="s">
        <v>11</v>
      </c>
      <c r="B3" s="37" t="str">
        <f>'GENERALES NOTA 322'!B2:C2</f>
        <v>2024066248</v>
      </c>
      <c r="C3" s="37"/>
    </row>
    <row r="4" spans="1:3" x14ac:dyDescent="0.25">
      <c r="A4" s="5" t="s">
        <v>0</v>
      </c>
      <c r="B4" s="37" t="str">
        <f>'GENERALES NOTA 322'!B3:C3</f>
        <v>Superintendencia Financiera de Colombia Delegatura para Funciones Jurisdiccionales</v>
      </c>
      <c r="C4" s="37"/>
    </row>
    <row r="5" spans="1:3" ht="29.1" customHeight="1" x14ac:dyDescent="0.25">
      <c r="A5" s="5" t="s">
        <v>109</v>
      </c>
      <c r="B5" s="37" t="str">
        <f>'GENERALES NOTA 322'!B4:C4</f>
        <v>Allianz Seguros de Vida S.A.</v>
      </c>
      <c r="C5" s="37"/>
    </row>
    <row r="6" spans="1:3" x14ac:dyDescent="0.25">
      <c r="A6" s="5" t="s">
        <v>1</v>
      </c>
      <c r="B6" s="37" t="str">
        <f>'GENERALES NOTA 322'!B5:C5</f>
        <v>Juan Carlos Guerrero Mejia C.C. 16.841.135</v>
      </c>
      <c r="C6" s="37"/>
    </row>
    <row r="7" spans="1:3" ht="43.5" customHeight="1" x14ac:dyDescent="0.25">
      <c r="A7" s="5" t="s">
        <v>110</v>
      </c>
      <c r="B7" s="37" t="str">
        <f>'GENERALES NOTA 322'!B6:C6</f>
        <v>DEMANDA DIRECTA</v>
      </c>
      <c r="C7" s="37"/>
    </row>
    <row r="8" spans="1:3" x14ac:dyDescent="0.25">
      <c r="A8" s="5" t="s">
        <v>121</v>
      </c>
      <c r="B8" s="37"/>
      <c r="C8" s="37"/>
    </row>
    <row r="9" spans="1:3" x14ac:dyDescent="0.25">
      <c r="A9" s="15" t="s">
        <v>53</v>
      </c>
      <c r="B9" s="88"/>
      <c r="C9" s="88"/>
    </row>
    <row r="10" spans="1:3" x14ac:dyDescent="0.25">
      <c r="A10" s="15" t="s">
        <v>122</v>
      </c>
      <c r="B10" s="37"/>
      <c r="C10" s="37"/>
    </row>
    <row r="11" spans="1:3" ht="30" x14ac:dyDescent="0.25">
      <c r="A11" s="15" t="s">
        <v>123</v>
      </c>
      <c r="B11" s="89"/>
      <c r="C11" s="56"/>
    </row>
    <row r="12" spans="1:3" ht="60" x14ac:dyDescent="0.25">
      <c r="A12" s="5" t="s">
        <v>65</v>
      </c>
      <c r="B12" s="37"/>
      <c r="C12" s="37"/>
    </row>
    <row r="13" spans="1:3" ht="60" x14ac:dyDescent="0.25">
      <c r="A13" s="5" t="s">
        <v>66</v>
      </c>
      <c r="B13" s="37"/>
      <c r="C13" s="37"/>
    </row>
    <row r="14" spans="1:3" x14ac:dyDescent="0.25">
      <c r="A14" s="5" t="s">
        <v>67</v>
      </c>
      <c r="B14" s="11"/>
      <c r="C14" s="11"/>
    </row>
    <row r="15" spans="1:3" x14ac:dyDescent="0.25">
      <c r="A15" s="15" t="s">
        <v>124</v>
      </c>
      <c r="B15" s="37"/>
      <c r="C15" s="37"/>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28515625" bestFit="1" customWidth="1"/>
    <col min="5" max="5" width="42.71093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Diaz Montenegro, Maria (ALLIANZ COLOMBIA)</cp:lastModifiedBy>
  <dcterms:created xsi:type="dcterms:W3CDTF">2020-12-07T14:41:17Z</dcterms:created>
  <dcterms:modified xsi:type="dcterms:W3CDTF">2024-07-06T13:04:20Z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