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5817A935-BBCD-4357-9F2D-BE5BB3C03B58}" xr6:coauthVersionLast="47" xr6:coauthVersionMax="47" xr10:uidLastSave="{00000000-0000-0000-0000-000000000000}"/>
  <bookViews>
    <workbookView xWindow="-120" yWindow="-120" windowWidth="29040" windowHeight="15720" firstSheet="5"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l="1"/>
  <c r="B39" i="8" s="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<sst xmlns="http://schemas.openxmlformats.org/spreadsheetml/2006/main" count="270" uniqueCount="186">
  <si>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</si>
  <si>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</si>
  <si>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</si>
  <si>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</si>
  <si>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</si>
  <si>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</si>
  <si>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</si>
  <si>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</si>
  <si>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</si>
  <si>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</si>
  <si>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</si>
  <si>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</si>
  <si>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</si>
  <si>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</si>
  <si>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</si>
  <si>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</si>
  <si>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</si>
  <si>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</si>
  <si>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</si>
  <si>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</si>
  <si>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</si>
  <si>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</si>
  <si>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</si>
  <si>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</si>
  <si>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</si>
  <si>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</si>
  <si>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</si>
  <si>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</si>
  <si>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</si>
  <si>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</si>
  <si>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</si>
  <si>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</si>
  <si>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</si>
  <si>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</si>
  <si>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</si>
  <si>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</si>
  <si>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</si>
  <si>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</si>
  <si>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</si>
  <si>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</si>
  <si>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</si>
  <si>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</si>
  <si>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</si>
  <si>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</si>
  <si>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</si>
  <si>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</si>
  <si>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</si>
  <si>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</si>
  <si>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</si>
  <si>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</si>
  <si>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</si>
  <si>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</si>
  <si>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</si>
  <si>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</si>
  <si>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</si>
  <si>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</si>
  <si>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</si>
  <si>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</si>
  <si>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</si>
  <si>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</si>
  <si>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</si>
  <si>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</si>
  <si>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</si>
  <si>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</si>
  <si>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</si>
  <si>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</si>
  <si>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</si>
  <si>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</si>
  <si>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</si>
  <si>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</si>
  <si>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</si>
  <si>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</si>
  <si>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</si>
  <si>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</si>
  <si>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</si>
  <si>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</si>
  <si>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</si>
  <si>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</si>
  <si>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</si>
  <si>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</si>
  <si>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</si>
  <si>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</si>
  <si>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</si>
  <si>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</si>
  <si>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</si>
  <si>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</si>
  <si>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</si>
  <si>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</si>
  <si>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</si>
  <si>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</si>
  <si>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</si>
  <si>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</si>
  <si>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</si>
  <si>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</si>
  <si>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</si>
  <si>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</si>
  <si>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</si>
  <si>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</si>
  <si>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</si>
  <si>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</si>
  <si>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</si>
  <si>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</si>
  <si>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</si>
  <si>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</si>
  <si>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</si>
  <si>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</si>
  <si>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</si>
  <si>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</si>
  <si>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</si>
  <si>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</si>
  <si>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</si>
  <si>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</si>
  <si>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</si>
  <si>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</si>
  <si>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</si>
  <si>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</si>
  <si>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</si>
  <si>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</si>
  <si>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</si>
  <si>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</si>
  <si>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</si>
  <si>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</si>
  <si>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</si>
  <si>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</si>
  <si>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</si>
  <si>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</si>
  <si>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</si>
  <si>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</si>
  <si>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</si>
  <si>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</si>
  <si>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</si>
  <si>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</si>
  <si>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</si>
  <si>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</si>
  <si>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</si>
  <si>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</si>
  <si>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</si>
  <si>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</si>
  <si>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</si>
  <si>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</si>
  <si>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</si>
  <si>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</si>
  <si>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</si>
  <si>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</si>
  <si>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</si>
  <si>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</si>
  <si>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</si>
  <si>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</si>
  <si>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</si>
  <si>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</si>
  <si>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</si>
  <si>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</si>
  <si>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</si>
  <si>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</si>
  <si>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</si>
  <si>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</si>
  <si>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</si>
  <si>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</si>
  <si>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</si>
  <si>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</si>
  <si>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</si>
  <si>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</si>
  <si>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</si>
  <si>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</si>
  <si>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</si>
  <si>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</si>
  <si>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</si>
  <si>
    <t>23159528-333</t>
  </si>
  <si>
    <t xml:space="preserve"> Desde las 00:00 horas del 28/10/2022 hasta las 24:00 horas del 27/10/2023.</t>
  </si>
  <si>
    <t>SINIESTRO 128479248 - LEGIS APJ32437</t>
  </si>
  <si>
    <t>Daño Moral</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</si>
  <si>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023159528 / 333, cuyo asegurado es el señor NELSON ANDRES ROMERO RAMIREZ, presta cobertura temporal y material, de conformidad con los hechos y pretensiones expuestas en el líbelo de la demanda. Frente a la cobertura temporal, debe señalarse que el hecho, esto es, el accidente de tránsito en el cual se le causaron afectaciones la vehículo de placas KYP477, ocurrió el 28 de junio de 2023, es decir, acaeció dentro de la vigencia de la Póliza comprendida entre el 28 de octubre de 2022 y el 27 de octubre de 2023.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así como en el Formato de Sitio se determinó como causa del accidente el no mantener la distancia de seguridad por parte del conductor del vehículo asegurado, aunado al hecho de que por parte de ALLIANZ SEGUROS S.A. ya se han efectuado ofrecimientos a la demandante. En ese sentido existiría obligación condicional de la Compañía de pagar el siniestro a la demandante con cargo al amparo de responsabilidad civil extracontractual, pero no en los valores pretendidos por la actora.
Todo lo anterior, sin perjuicio del carácter contingente del proceso.</t>
  </si>
  <si>
    <t>Intereses Moratorios</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</si>
  <si>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RECONOCIMIENTO DEL LUCRO CESANTE E INEXISTENCIA DE PRUEBA DEL MISMO.
6. IMPROCEDENCIA DEL RECONOCIMIENTO DE DAÑO MORAL POR PÉRDIDAS MATERIALES.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023159528 / 333.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</si>
  <si>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Como liquidación objetiva de las pretensiones se estima un monto de $2.567.919, el cual se discrimina así:
1. Daño emergente: De acuerdo a la valoración efectuada por parte de AUDATEX al vehículo de placas KYP477, encontramos que el verdadero valor de la reparación del automotor asciende a la suma de $2.042.169. En ese sentido, no se tendrá en cuenta el valor de la cotización aportada por el demandante, dado que dista considerablemente de lo valorado por AUDATEX.
2. Lucro cesante: No se estima un valor por este concepto en la medida que la actora aduce haber dejado de percibir el ingreso que le generaba la explotación económica del automotor sin allegar soporte alguno con el cual convalidar que este estuvo fuera de servicio durante el tiempo que se encontró en reparación, pues aporta una cotización mas no la factura o certificación que indique que en efecto el vehículo fue reparado y el término que ello duro. Aunado a lo anterior, no se constata que el contrato de transporte suscrito con el señor ELIO PERDOMO MANTILLA realmente haya terminado como consecuencia de las afectaciones sufridas por el activo en el accidente. No obstante lo anterior, se solicitó la ratificación del contrato de transporte y de la certificación de ingresos, por lo que este concepto podrá ser ajustado de acuerdo con el desarrollo probatorio.
3. Daño moral: Es improcedente el reconocimiento de daños morales derivados de la perdia de bienes materiales (Consejo de Estado, Sección Tercera, sentencia de 5 de octubre de 1989, Expediente 5320), por cuanto  no existe prueba de que la demandante sufra una gran preocupación, angustia y aflicción por no haber percibido los ingresos que le generaba el automotor durante el tiempo que estuvo en reparación y haber perdido el contrato de transporte suscrito con el señor ELIO PERDOMO MANTILLA. 
4. Intereses de Mora: Se tendrá en cuenta por intereses moratorios la suma de $525.750 contados desde el mes siguiente a la fecha en que se presentó la reclamación por parte de la demandante, esto es, a partir del 21 de agosto de 2023, hasta la fecha de presentación del presente informe (24 de junio de 2024).
5. Deducible: No se encuentra contemplado dentro del contrato de seguro, deducible alguno para el amparo de responsabilidad civil extracontractual.</t>
  </si>
  <si>
    <t>OK</t>
  </si>
  <si>
    <t>DE ACUERDO CON LAS EXCEPCIONES</t>
  </si>
  <si>
    <t>si</t>
  </si>
  <si>
    <t>SINIESTRO 128479248 - LEGIS APJ32437- apl. 194155</t>
  </si>
  <si>
    <t xml:space="preserve">CONCEPTO DE CONCILIACIÓN 330 </t>
  </si>
  <si>
    <t xml:space="preserve">SUMA SOLICITADA </t>
  </si>
  <si>
    <t>COMENTARIOS ABOGADO EXTERNO</t>
  </si>
  <si>
    <t>AUTORIZACIÓN COMPAÑÍA SUMA</t>
  </si>
  <si>
    <t xml:space="preserve">AUTORIZACIÓN COMPAÑÍA COMENTARIOS </t>
  </si>
  <si>
    <t xml:space="preserve">DConforme a las pruebas que a la fecha obran en el expediente se estiman de manera objetiva las pretensiones de la demanda en la suma de $15.625.502, de acuerdo con las siguientes consideraciones: 
•	Daño emergente- gastos de reparación del vehículo: Se estima en la suma de $2.042.169, que corresponda al posible valor de las reparaciones del vehículo según el informe realizado por Audatex. Si bien es cierto la parte demandante exige en la reforma de la demanda la suma $7.565.994 por este concepto, esta cifra no está acreditada, aun cuando, fuera de grabación en el desarrollo de la etapa de conciliación la demandante afirmó que el arregló le costó $7.500.000, y que el vehículo estuvo quieto por 13 días. Sin embargo, de ello no hay otra prueba en el proceso distinta a lo que la demandante llegase a decir en su interrogatorio de parte. Téngase en cuenta que la parte demandante el 18 de septiembre de 2024 radicó un memorial mediante el cual se pronunció frente a las excepciones y a la objeción al juramento estimatorio realizada por Allianz Seguros, y en esa oportunidad no aportó al proceso la prueba real de la reparación del vehículo, es decir no obra prueba del costo que este pudo tener, puesto que se volvió a aportar la cotización hecha en CONTINAUTOS S.A.S. Por ello, este aspecto se mantiene igual. 
•	Lucro cesante- Contrato con Elio Perdomo Mantilla: se estima en $12.500.000, conforme pasa a explicarse: la parte demandante allegó al proceso como prueba documental copia del contrato de transporte de personas que había suscrito con ELIO PERDOMO PANTILLA, el cual había sido pactado con una duración de 6 meses y un valor de honorarios por mes de $2.500.000 para un valor total de $15.000.000. Sin embargo, el contrato logró ejecutarse por un mes, pues el perfeccionamiento del mismo ocurrió el día 25 de mayo de 2023 y el accidente ocurrió el 28 de junio de 2023, por lo que el propietario no percibió 5 mensualidades que corresponden a la suma de $12.500.000. Es importante indicar que en el descorre de las excepciones efectuado por el demandante, se solicitó la declaración del señor Elio Perdomo Mantilla, por lo que con el contrato y la declaración de este último estará acreditado el lucro cesante.
Ahora bien, vale la pena hacer algunas observaciones puntuales sobre este contrato; lo primero es decir que se pactó la prestación del servicio de transporte con el vehículo de placas KYP-477. Como obligaciones del contrato, y en concreto del transportador, ósea, de la demandante, se pactó “transportar al pasajero y su mercancías en un tiempo razonable sin establecer un tiempo determinado, sanas y salvas desde el punto de inicio hasta su destino final”. De otra parte, la clausula sexta del mencionado contrato indica que el incumplimiento de las obligaciones nacidas por una de las partes, de dicho acuerdo de voluntades, facultará a la otra parte para dar por terminado el contrato sin que sea necesario requerimiento alguno y proceder al cobro ejecutivo del valor del contrato o del saldo insoluto del mismo. Se puede inferir por la mera ocurrencia del accidente que el contrato fue incumplido por la demandante, lo que habría facultado al señor Elio Perdomo a dar por terminado el contrato sin necesidad de requerimiento previo alguno. 
La perdida de este contrato y las ganancias esperadas del mismo encajan en la definición del lucro cesante, el cual ha sido definido por la Corte Suprema de Justicia en los siguientes términos: “la ganancia o provecho que deja de reportarse a consecuencia de no haberse cumplido la obligación, o cumplido imperfectamente, o retardado su cumplimiento”.  En este caso la obligación incumplida es el deber objetivo de cuidado, y la ganancia o provecho que dejó de reportarse es precisamente la ganancia esperada por la ejecución del contrato de transporte que se había suscrito con Elio Perdomo Mantilla. 
•	Lucro cesante- tiempo que estuvo parado el vehículo: se estima en $1.083.333, lo anterior teniendo en cuenta que el certificado de ingresos del 21 de julio de 2023 emitido por la empresa Radio Taxi Autolagos indica que la señora Diana Marcela Gamboa Redondo en su calidad de propietaria recibía un ingreso mensual de $2.500.000, por lo que una vez efectuado el cálculo por el tiempo que el vehículo estuvo inmovilizado para su reparación, esto es 13 días, nos da como resultado la suma de $1.083.333.
•	Daño moral: Se mantiene la posición referente a la improcedencia del reconocimiento de daños morales derivados de la perdida de bienes materiales (Consejo de Estado, Sección Tercera, sentencia de 5 de octubre de 1989, Expediente 5320), por cuanto no existe prueba de que la demandante sufra una gran preocupación, angustia y aflicción por no haber percibido los ingresos que le generaba el automotor durante el tiempo que estuvo en reparación y haber perdido el contrato de transporte.
Nota: En la etapa de conciliación de la audiencia, la parte demandante habría manifestado su interés o voluntad de conciliar por $17.000.000. Sin embargo, esta no es su postura definitiva, por lo que se considera que con el ofrecimiento de $15.625.502 existe la posibilidad de cerrar el caso. Maxime cuando el juez decidió suspender la audiencia a fin de que se pudiera aumentar la suma inicialmente propuesta.
</t>
  </si>
  <si>
    <t xml:space="preserve">se autoriza la suma requerida, pago desde 5 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</si>
</sst>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0" fillId="5" borderId="1" xfId="0" applyFill="1" applyBorder="1" applyAlignment="1">
      <alignment horizontal="justify" vertical="top"/>
    </xf>
    <xf numFmtId="0" fontId="0" fillId="5" borderId="1" xfId="4" applyNumberFormat="1" applyFont="1" applyFill="1" applyBorder="1" applyAlignment="1">
      <alignment horizontal="center"/>
    </xf>
    <xf numFmtId="0" fontId="0" fillId="5" borderId="1" xfId="1" applyNumberFormat="1" applyFont="1" applyFill="1" applyBorder="1" applyAlignment="1">
      <alignment horizontal="justify" vertical="top"/>
    </xf>
  </cellXfs>
  <cellStyles count="5">
    <cellStyle name="Moneda" xfId="4" builtinId="4"/>
    <cellStyle name="Moneda [0]" xfId="1" builtinId="7"/>
    <cellStyle name="Moneda [0] 2" xfId="3" xr:uid="{C2C5B07C-E47F-42D7-8B98-8632C4326F0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4" sqref="B4:C6"/>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ht="14.45" customHeight="1" x14ac:dyDescent="0.25">
      <c r="A2" s="5" t="s">
        <v>1</v>
      </c>
      <c r="B2" s="57" t="s">
        <v>157</v>
      </c>
      <c r="C2" s="58"/>
    </row>
    <row r="3" spans="1:3" ht="14.45" customHeight="1" x14ac:dyDescent="0.25">
      <c r="A3" s="5" t="s">
        <v>2</v>
      </c>
      <c r="B3" s="55" t="s">
        <v>158</v>
      </c>
      <c r="C3" s="56"/>
    </row>
    <row r="4" spans="1:3" ht="14.45" customHeight="1" x14ac:dyDescent="0.25">
      <c r="A4" s="5" t="s">
        <v>3</v>
      </c>
      <c r="B4" s="55" t="s">
        <v>159</v>
      </c>
      <c r="C4" s="56"/>
    </row>
    <row r="5" spans="1:3" ht="14.45" customHeight="1" x14ac:dyDescent="0.25">
      <c r="A5" s="5" t="s">
        <v>4</v>
      </c>
      <c r="B5" s="55" t="s">
        <v>160</v>
      </c>
      <c r="C5" s="56"/>
    </row>
    <row r="6" spans="1:3" ht="14.45" customHeight="1" x14ac:dyDescent="0.25">
      <c r="A6" s="5" t="s">
        <v>5</v>
      </c>
      <c r="B6" s="49" t="s">
        <v>122</v>
      </c>
      <c r="C6" s="49"/>
    </row>
    <row r="7" spans="1:3" ht="14.45" customHeight="1" x14ac:dyDescent="0.25">
      <c r="A7" s="27" t="s">
        <v>6</v>
      </c>
      <c r="B7" s="55" t="s">
        <v>148</v>
      </c>
      <c r="C7" s="56"/>
    </row>
    <row r="8" spans="1:3" ht="14.45" customHeight="1" x14ac:dyDescent="0.25">
      <c r="A8" s="28" t="s">
        <v>138</v>
      </c>
      <c r="B8" s="49" t="s">
        <v>161</v>
      </c>
      <c r="C8" s="49"/>
    </row>
    <row r="9" spans="1:3" ht="14.45" customHeight="1" x14ac:dyDescent="0.25">
      <c r="A9" s="28" t="s">
        <v>132</v>
      </c>
      <c r="B9" s="49" t="s">
        <v>161</v>
      </c>
      <c r="C9" s="49"/>
    </row>
    <row r="10" spans="1:3" ht="14.45" customHeight="1" x14ac:dyDescent="0.25">
      <c r="A10" s="28" t="s">
        <v>7</v>
      </c>
      <c r="B10" s="49" t="s">
        <v>161</v>
      </c>
      <c r="C10" s="49"/>
    </row>
    <row r="11" spans="1:3" ht="14.45" customHeight="1" x14ac:dyDescent="0.25">
      <c r="A11" s="29" t="s">
        <v>8</v>
      </c>
      <c r="B11" s="49" t="s">
        <v>161</v>
      </c>
      <c r="C11" s="49"/>
    </row>
    <row r="12" spans="1:3" ht="14.45" customHeight="1" x14ac:dyDescent="0.25">
      <c r="A12" s="5" t="s">
        <v>9</v>
      </c>
      <c r="B12" s="49" t="s">
        <v>161</v>
      </c>
      <c r="C12" s="49"/>
    </row>
    <row r="13" spans="1:3" ht="14.45" customHeight="1" x14ac:dyDescent="0.25">
      <c r="A13" s="5" t="s">
        <v>10</v>
      </c>
      <c r="B13" s="49" t="s">
        <v>161</v>
      </c>
      <c r="C13" s="49"/>
    </row>
    <row r="14" spans="1:3" ht="14.45" customHeight="1" x14ac:dyDescent="0.25">
      <c r="A14" s="5" t="s">
        <v>11</v>
      </c>
      <c r="B14" s="49" t="s">
        <v>161</v>
      </c>
      <c r="C14" s="49"/>
    </row>
    <row r="15" spans="1:3" ht="14.45" customHeight="1" x14ac:dyDescent="0.25">
      <c r="A15" s="5" t="s">
        <v>145</v>
      </c>
      <c r="B15" s="49" t="s">
        <v>161</v>
      </c>
      <c r="C15" s="49"/>
    </row>
    <row r="16" spans="1:3" ht="14.45" customHeight="1" x14ac:dyDescent="0.25">
      <c r="A16" s="5" t="s">
        <v>12</v>
      </c>
      <c r="B16" s="49" t="s">
        <v>161</v>
      </c>
      <c r="C16" s="49"/>
    </row>
    <row r="17" spans="1:3" ht="14.45" customHeight="1" x14ac:dyDescent="0.25">
      <c r="A17" s="5" t="s">
        <v>13</v>
      </c>
      <c r="B17" s="49" t="s">
        <v>161</v>
      </c>
      <c r="C17" s="49"/>
    </row>
    <row r="18" spans="1:3" ht="14.45" customHeight="1" x14ac:dyDescent="0.25">
      <c r="A18" s="5" t="s">
        <v>15</v>
      </c>
      <c r="B18" s="49" t="s">
        <v>161</v>
      </c>
      <c r="C18" s="49"/>
    </row>
    <row r="19" spans="1:3" ht="14.45" customHeight="1" x14ac:dyDescent="0.25">
      <c r="A19" s="5" t="s">
        <v>16</v>
      </c>
      <c r="B19" s="49" t="s">
        <v>161</v>
      </c>
      <c r="C19" s="49"/>
    </row>
    <row r="20" spans="1:3" ht="14.45" customHeight="1" x14ac:dyDescent="0.25">
      <c r="A20" s="5" t="s">
        <v>133</v>
      </c>
      <c r="B20" s="49" t="s">
        <v>161</v>
      </c>
      <c r="C20" s="49"/>
    </row>
    <row r="21" spans="1:3" ht="14.45" customHeight="1" x14ac:dyDescent="0.25">
      <c r="A21" s="5" t="s">
        <v>17</v>
      </c>
      <c r="B21" s="49" t="s">
        <v>161</v>
      </c>
      <c r="C21" s="49"/>
    </row>
    <row r="22" spans="1:3" ht="14.45" customHeight="1" x14ac:dyDescent="0.25">
      <c r="A22" s="28" t="s">
        <v>19</v>
      </c>
      <c r="B22" s="48">
        <v>45105</v>
      </c>
      <c r="C22" s="45"/>
    </row>
    <row r="23" spans="1:3" ht="14.45" customHeight="1" x14ac:dyDescent="0.25">
      <c r="A23" s="28" t="s">
        <v>20</v>
      </c>
      <c r="B23" s="47" t="s">
        <v>162</v>
      </c>
      <c r="C23" s="45"/>
    </row>
    <row r="24" spans="1:3" ht="14.45" customHeight="1" x14ac:dyDescent="0.25">
      <c r="A24" s="28" t="s">
        <v>21</v>
      </c>
      <c r="B24" s="47" t="s">
        <v>162</v>
      </c>
      <c r="C24" s="45"/>
    </row>
    <row r="25" spans="1:3" x14ac:dyDescent="0.25">
      <c r="A25" s="59" t="s">
        <v>147</v>
      </c>
      <c r="B25" s="45" t="s">
        <v>163</v>
      </c>
      <c r="C25" s="46"/>
    </row>
    <row r="26" spans="1:3" x14ac:dyDescent="0.25">
      <c r="A26" s="59"/>
      <c r="B26" s="46"/>
      <c r="C26" s="46"/>
    </row>
    <row r="27" spans="1:3" ht="100.5" customHeight="1" x14ac:dyDescent="0.25">
      <c r="A27" s="59"/>
      <c r="B27" s="46"/>
      <c r="C27" s="46"/>
    </row>
    <row r="28" spans="1:3" x14ac:dyDescent="0.25">
      <c r="A28" s="28" t="s">
        <v>23</v>
      </c>
      <c r="B28" s="46" t="s">
        <v>165</v>
      </c>
      <c r="C28" s="46"/>
    </row>
    <row r="29" spans="1:3" x14ac:dyDescent="0.25">
      <c r="A29" s="28" t="s">
        <v>24</v>
      </c>
      <c r="B29" s="51">
        <v>80218308</v>
      </c>
      <c r="C29" s="46"/>
    </row>
    <row r="30" spans="1:3" x14ac:dyDescent="0.25">
      <c r="A30" s="28" t="s">
        <v>25</v>
      </c>
      <c r="B30" s="46" t="s">
        <v>166</v>
      </c>
      <c r="C30" s="46"/>
    </row>
    <row r="31" spans="1:3" x14ac:dyDescent="0.25">
      <c r="A31" s="28" t="s">
        <v>134</v>
      </c>
      <c r="B31" s="46" t="s">
        <v>164</v>
      </c>
      <c r="C31" s="46"/>
    </row>
    <row r="32" spans="1:3" x14ac:dyDescent="0.25">
      <c r="A32" s="28" t="s">
        <v>26</v>
      </c>
      <c r="B32" s="52">
        <v>45428</v>
      </c>
      <c r="C32" s="53"/>
    </row>
    <row r="33" spans="1:3" x14ac:dyDescent="0.25">
      <c r="A33" s="5" t="s">
        <v>27</v>
      </c>
      <c r="B33" s="50">
        <v>45434</v>
      </c>
      <c r="C33" s="50"/>
    </row>
    <row r="34" spans="1:3" ht="45" x14ac:dyDescent="0.25">
      <c r="A34" s="5" t="s">
        <v>135</v>
      </c>
      <c r="B34" s="50">
        <v>45461</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28</v>
      </c>
      <c r="B1" s="60"/>
      <c r="C1" s="60"/>
    </row>
    <row r="2" spans="1:3" ht="15.75" customHeight="1" x14ac:dyDescent="0.25">
      <c r="A2" s="20" t="s">
        <v>29</v>
      </c>
      <c r="B2" s="62" t="s">
        <v>169</v>
      </c>
      <c r="C2" s="63"/>
    </row>
    <row r="3" spans="1:3" s="2" customFormat="1" x14ac:dyDescent="0.25">
      <c r="A3" s="5" t="s">
        <v>1</v>
      </c>
      <c r="B3" s="49" t="str">
        <f>'AUTOS  NOTA 322'!B2:C2</f>
        <v>110014003016-2023-01243-00</v>
      </c>
      <c r="C3" s="49"/>
    </row>
    <row r="4" spans="1:3" s="2" customFormat="1" x14ac:dyDescent="0.25">
      <c r="A4" s="5" t="s">
        <v>2</v>
      </c>
      <c r="B4" s="49" t="str">
        <f>'AUTOS  NOTA 322'!B3:C3</f>
        <v>JUZGADO  16 CIVIL MUNICIPAL DE BOGOTÁ</v>
      </c>
      <c r="C4" s="49"/>
    </row>
    <row r="5" spans="1:3" s="2" customFormat="1" x14ac:dyDescent="0.25">
      <c r="A5" s="5" t="s">
        <v>3</v>
      </c>
      <c r="B5" s="49" t="str">
        <f>'AUTOS  NOTA 322'!B4:C4</f>
        <v>ALLIANZ SEGUROS S.A. - NELSON ANDRES ROMERO RAMIREZ - LINA MARÍA FERNÁNDEZ CUERVO</v>
      </c>
      <c r="C5" s="49"/>
    </row>
    <row r="6" spans="1:3" s="2" customFormat="1" x14ac:dyDescent="0.25">
      <c r="A6" s="5" t="s">
        <v>4</v>
      </c>
      <c r="B6" s="49" t="str">
        <f>'AUTOS  NOTA 322'!B5:C5</f>
        <v>DIANA MARCELA GAMBOA REDONDO</v>
      </c>
      <c r="C6" s="49"/>
    </row>
    <row r="7" spans="1:3" s="2" customFormat="1" x14ac:dyDescent="0.25">
      <c r="A7" s="5" t="s">
        <v>5</v>
      </c>
      <c r="B7" s="49" t="str">
        <f>'AUTOS  NOTA 322'!B6:C6</f>
        <v>DEMANDA DIRECTA</v>
      </c>
      <c r="C7" s="49"/>
    </row>
    <row r="8" spans="1:3" s="2" customFormat="1" x14ac:dyDescent="0.25">
      <c r="A8" s="31" t="s">
        <v>119</v>
      </c>
      <c r="B8" s="49" t="str">
        <f>'AUTOS  NOTA 322'!B7:C8</f>
        <v>N/A</v>
      </c>
      <c r="C8" s="49"/>
    </row>
    <row r="9" spans="1:3" x14ac:dyDescent="0.25">
      <c r="A9" s="20" t="s">
        <v>30</v>
      </c>
      <c r="B9" s="49" t="s">
        <v>167</v>
      </c>
      <c r="C9" s="49"/>
    </row>
    <row r="10" spans="1:3" x14ac:dyDescent="0.25">
      <c r="A10" s="20" t="s">
        <v>22</v>
      </c>
      <c r="B10" s="49" t="s">
        <v>148</v>
      </c>
      <c r="C10" s="49"/>
    </row>
    <row r="11" spans="1:3" x14ac:dyDescent="0.25">
      <c r="A11" s="20" t="s">
        <v>31</v>
      </c>
      <c r="B11" s="76">
        <v>4000000000</v>
      </c>
      <c r="C11" s="77"/>
    </row>
    <row r="12" spans="1:3" x14ac:dyDescent="0.25">
      <c r="A12" s="20" t="s">
        <v>137</v>
      </c>
      <c r="B12" s="76">
        <v>0</v>
      </c>
      <c r="C12" s="77"/>
    </row>
    <row r="13" spans="1:3" x14ac:dyDescent="0.25">
      <c r="A13" s="20" t="s">
        <v>32</v>
      </c>
      <c r="B13" s="55" t="s">
        <v>94</v>
      </c>
      <c r="C13" s="56"/>
    </row>
    <row r="14" spans="1:3" x14ac:dyDescent="0.25">
      <c r="A14" s="20" t="s">
        <v>33</v>
      </c>
      <c r="B14" s="61" t="s">
        <v>168</v>
      </c>
      <c r="C14" s="49"/>
    </row>
    <row r="15" spans="1:3" x14ac:dyDescent="0.25">
      <c r="A15" s="20" t="s">
        <v>34</v>
      </c>
      <c r="B15" s="49" t="s">
        <v>35</v>
      </c>
      <c r="C15" s="49"/>
    </row>
    <row r="16" spans="1:3" x14ac:dyDescent="0.25">
      <c r="A16" s="20" t="s">
        <v>36</v>
      </c>
      <c r="B16" s="49" t="s">
        <v>35</v>
      </c>
      <c r="C16" s="49"/>
    </row>
    <row r="17" spans="1:3" x14ac:dyDescent="0.25">
      <c r="A17" s="78" t="s">
        <v>37</v>
      </c>
      <c r="B17" s="49"/>
      <c r="C17" s="49"/>
    </row>
    <row r="18" spans="1:3" x14ac:dyDescent="0.25">
      <c r="A18" s="79"/>
      <c r="B18" s="10" t="s">
        <v>39</v>
      </c>
      <c r="C18" s="10" t="s">
        <v>40</v>
      </c>
    </row>
    <row r="19" spans="1:3" x14ac:dyDescent="0.25">
      <c r="A19" s="79"/>
      <c r="B19" s="6" t="s">
        <v>144</v>
      </c>
      <c r="C19" s="6"/>
    </row>
    <row r="20" spans="1:3" x14ac:dyDescent="0.25">
      <c r="A20" s="79"/>
      <c r="B20" s="6"/>
      <c r="C20" s="6"/>
    </row>
    <row r="21" spans="1:3" x14ac:dyDescent="0.25">
      <c r="A21" s="80"/>
      <c r="B21" s="6"/>
      <c r="C21" s="6"/>
    </row>
    <row r="22" spans="1:3" x14ac:dyDescent="0.25">
      <c r="A22" s="20" t="s">
        <v>41</v>
      </c>
      <c r="B22" s="49"/>
      <c r="C22" s="49"/>
    </row>
    <row r="23" spans="1:3" x14ac:dyDescent="0.25">
      <c r="A23" s="20" t="s">
        <v>42</v>
      </c>
      <c r="B23" s="62"/>
      <c r="C23" s="63"/>
    </row>
    <row r="24" spans="1:3" x14ac:dyDescent="0.25">
      <c r="A24" s="20" t="s">
        <v>43</v>
      </c>
      <c r="B24" s="49" t="s">
        <v>102</v>
      </c>
      <c r="C24" s="49"/>
    </row>
    <row r="25" spans="1:3" x14ac:dyDescent="0.25">
      <c r="A25" s="20" t="s">
        <v>44</v>
      </c>
      <c r="B25" s="49"/>
      <c r="C25" s="49"/>
    </row>
    <row r="26" spans="1:3" x14ac:dyDescent="0.25">
      <c r="A26" s="20" t="s">
        <v>46</v>
      </c>
      <c r="B26" s="49"/>
      <c r="C26" s="49"/>
    </row>
    <row r="27" spans="1:3" x14ac:dyDescent="0.25">
      <c r="A27" s="19" t="s">
        <v>47</v>
      </c>
      <c r="B27" s="49"/>
      <c r="C27" s="49"/>
    </row>
    <row r="28" spans="1:3" x14ac:dyDescent="0.25">
      <c r="A28" s="64" t="s">
        <v>48</v>
      </c>
      <c r="B28" s="64"/>
      <c r="C28" s="64"/>
    </row>
    <row r="29" spans="1:3" x14ac:dyDescent="0.25">
      <c r="A29" s="74" t="s">
        <v>49</v>
      </c>
      <c r="B29" s="75"/>
      <c r="C29" s="11"/>
    </row>
    <row r="30" spans="1:3" x14ac:dyDescent="0.25">
      <c r="A30" s="74" t="s">
        <v>50</v>
      </c>
      <c r="B30" s="75"/>
      <c r="C30" s="11"/>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2" zoomScale="115" zoomScaleNormal="11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5" t="s">
        <v>29</v>
      </c>
      <c r="B2" s="85" t="str">
        <f>'AUTOS NOTA 321'!B2:C2</f>
        <v>SINIESTRO 128479248 - LEGIS APJ32437</v>
      </c>
      <c r="C2" s="86"/>
    </row>
    <row r="3" spans="1:9" x14ac:dyDescent="0.25">
      <c r="A3" s="36" t="s">
        <v>1</v>
      </c>
      <c r="B3" s="89" t="str">
        <f>'AUTOS  NOTA 322'!B2:C2</f>
        <v>110014003016-2023-01243-00</v>
      </c>
      <c r="C3" s="89"/>
    </row>
    <row r="4" spans="1:9" x14ac:dyDescent="0.25">
      <c r="A4" s="36" t="s">
        <v>2</v>
      </c>
      <c r="B4" s="89" t="str">
        <f>'AUTOS  NOTA 322'!B3:C3</f>
        <v>JUZGADO  16 CIVIL MUNICIPAL DE BOGOTÁ</v>
      </c>
      <c r="C4" s="89"/>
    </row>
    <row r="5" spans="1:9" x14ac:dyDescent="0.25">
      <c r="A5" s="36" t="s">
        <v>3</v>
      </c>
      <c r="B5" s="89" t="str">
        <f>'AUTOS  NOTA 322'!B4:C4</f>
        <v>ALLIANZ SEGUROS S.A. - NELSON ANDRES ROMERO RAMIREZ - LINA MARÍA FERNÁNDEZ CUERVO</v>
      </c>
      <c r="C5" s="89"/>
    </row>
    <row r="6" spans="1:9" ht="15" customHeight="1" x14ac:dyDescent="0.25">
      <c r="A6" s="36" t="s">
        <v>4</v>
      </c>
      <c r="B6" s="89" t="str">
        <f>'AUTOS  NOTA 322'!B5:C5</f>
        <v>DIANA MARCELA GAMBOA REDONDO</v>
      </c>
      <c r="C6" s="89"/>
    </row>
    <row r="7" spans="1:9" x14ac:dyDescent="0.25">
      <c r="A7" s="36" t="s">
        <v>5</v>
      </c>
      <c r="B7" s="89" t="str">
        <f>'AUTOS  NOTA 322'!B6:C6</f>
        <v>DEMANDA DIRECTA</v>
      </c>
      <c r="C7" s="89"/>
    </row>
    <row r="8" spans="1:9" x14ac:dyDescent="0.25">
      <c r="A8" s="38" t="s">
        <v>119</v>
      </c>
      <c r="B8" s="89" t="str">
        <f>'AUTOS  NOTA 322'!B7:C8</f>
        <v>N/A</v>
      </c>
      <c r="C8" s="89"/>
    </row>
    <row r="9" spans="1:9" ht="30" x14ac:dyDescent="0.25">
      <c r="A9" s="36" t="s">
        <v>69</v>
      </c>
      <c r="B9" s="83">
        <f>SUM(C11,C12,C14,C15,C17)</f>
        <v>81060994</v>
      </c>
      <c r="C9" s="84"/>
    </row>
    <row r="10" spans="1:9" x14ac:dyDescent="0.25">
      <c r="A10" s="90" t="s">
        <v>70</v>
      </c>
      <c r="B10" s="87" t="s">
        <v>71</v>
      </c>
      <c r="C10" s="88"/>
    </row>
    <row r="11" spans="1:9" x14ac:dyDescent="0.25">
      <c r="A11" s="90"/>
      <c r="B11" s="37" t="s">
        <v>72</v>
      </c>
      <c r="C11" s="32">
        <v>15495000</v>
      </c>
    </row>
    <row r="12" spans="1:9" x14ac:dyDescent="0.25">
      <c r="A12" s="90"/>
      <c r="B12" s="37" t="s">
        <v>73</v>
      </c>
      <c r="C12" s="32">
        <v>7565994</v>
      </c>
    </row>
    <row r="13" spans="1:9" x14ac:dyDescent="0.25">
      <c r="A13" s="90"/>
      <c r="B13" s="87" t="s">
        <v>74</v>
      </c>
      <c r="C13" s="88"/>
    </row>
    <row r="14" spans="1:9" x14ac:dyDescent="0.25">
      <c r="A14" s="90"/>
      <c r="B14" s="37" t="s">
        <v>170</v>
      </c>
      <c r="C14" s="40">
        <v>58000000</v>
      </c>
    </row>
    <row r="15" spans="1:9" x14ac:dyDescent="0.25">
      <c r="A15" s="90"/>
      <c r="B15" s="37" t="s">
        <v>117</v>
      </c>
      <c r="C15" s="40"/>
      <c r="E15" t="s">
        <v>75</v>
      </c>
      <c r="F15" s="22">
        <v>0.7</v>
      </c>
    </row>
    <row r="16" spans="1:9" x14ac:dyDescent="0.25">
      <c r="A16" s="90"/>
      <c r="B16" s="87" t="s">
        <v>76</v>
      </c>
      <c r="C16" s="88"/>
      <c r="E16" t="s">
        <v>77</v>
      </c>
      <c r="F16" s="23">
        <v>0.3</v>
      </c>
      <c r="I16" s="25"/>
    </row>
    <row r="17" spans="1:9" x14ac:dyDescent="0.25">
      <c r="A17" s="90"/>
      <c r="B17" s="37"/>
      <c r="C17" s="41"/>
      <c r="F17" s="26"/>
      <c r="I17" s="25"/>
    </row>
    <row r="18" spans="1:9" ht="23.25" customHeight="1" x14ac:dyDescent="0.25">
      <c r="A18" s="39" t="s">
        <v>78</v>
      </c>
      <c r="B18" s="85" t="s">
        <v>75</v>
      </c>
      <c r="C18" s="86"/>
    </row>
    <row r="19" spans="1:9" ht="60" x14ac:dyDescent="0.25">
      <c r="A19" s="36" t="s">
        <v>80</v>
      </c>
      <c r="B19" s="97" t="s">
        <v>171</v>
      </c>
      <c r="C19" s="98"/>
    </row>
    <row r="20" spans="1:9" ht="15" customHeight="1" x14ac:dyDescent="0.25">
      <c r="A20" s="21" t="s">
        <v>81</v>
      </c>
      <c r="B20" s="94">
        <f>((C22+C23+C25+C26+C30+C28+C32+C34+C29+C33)-C37)*C36*C38</f>
        <v>2567919</v>
      </c>
      <c r="C20" s="94"/>
    </row>
    <row r="21" spans="1:9" x14ac:dyDescent="0.25">
      <c r="A21" s="7" t="s">
        <v>82</v>
      </c>
      <c r="B21" s="99" t="s">
        <v>71</v>
      </c>
      <c r="C21" s="100"/>
    </row>
    <row r="22" spans="1:9" x14ac:dyDescent="0.25">
      <c r="A22" s="81"/>
      <c r="B22" s="37" t="s">
        <v>73</v>
      </c>
      <c r="C22" s="32">
        <v>2042169</v>
      </c>
    </row>
    <row r="23" spans="1:9" x14ac:dyDescent="0.25">
      <c r="A23" s="82"/>
      <c r="B23" s="37" t="s">
        <v>172</v>
      </c>
      <c r="C23" s="32">
        <v>525750</v>
      </c>
    </row>
    <row r="24" spans="1:9" x14ac:dyDescent="0.25">
      <c r="A24" s="82"/>
      <c r="B24" s="87" t="s">
        <v>74</v>
      </c>
      <c r="C24" s="88"/>
    </row>
    <row r="25" spans="1:9" x14ac:dyDescent="0.25">
      <c r="A25" s="82"/>
      <c r="B25" s="37" t="s">
        <v>116</v>
      </c>
      <c r="C25" s="32">
        <v>0</v>
      </c>
    </row>
    <row r="26" spans="1:9" ht="29.1" customHeight="1" x14ac:dyDescent="0.25">
      <c r="A26" s="82"/>
      <c r="B26" s="37" t="s">
        <v>118</v>
      </c>
      <c r="C26" s="32">
        <v>0</v>
      </c>
    </row>
    <row r="27" spans="1:9" x14ac:dyDescent="0.25">
      <c r="A27" s="82"/>
      <c r="B27" s="87" t="s">
        <v>148</v>
      </c>
      <c r="C27" s="88"/>
    </row>
    <row r="28" spans="1:9" x14ac:dyDescent="0.25">
      <c r="A28" s="82"/>
      <c r="B28" s="37" t="s">
        <v>156</v>
      </c>
      <c r="C28" s="32">
        <v>0</v>
      </c>
    </row>
    <row r="29" spans="1:9" x14ac:dyDescent="0.25">
      <c r="A29" s="82"/>
      <c r="B29" s="37" t="s">
        <v>72</v>
      </c>
      <c r="C29" s="32">
        <v>0</v>
      </c>
    </row>
    <row r="30" spans="1:9" x14ac:dyDescent="0.25">
      <c r="A30" s="82"/>
      <c r="B30" s="37" t="s">
        <v>73</v>
      </c>
      <c r="C30" s="32">
        <v>0</v>
      </c>
    </row>
    <row r="31" spans="1:9" x14ac:dyDescent="0.25">
      <c r="A31" s="82"/>
      <c r="B31" s="87" t="s">
        <v>149</v>
      </c>
      <c r="C31" s="88"/>
    </row>
    <row r="32" spans="1:9" x14ac:dyDescent="0.25">
      <c r="A32" s="82"/>
      <c r="B32" s="37"/>
      <c r="C32" s="32"/>
    </row>
    <row r="33" spans="1:3" x14ac:dyDescent="0.25">
      <c r="A33" s="82"/>
      <c r="B33" s="37" t="s">
        <v>72</v>
      </c>
      <c r="C33" s="32">
        <v>0</v>
      </c>
    </row>
    <row r="34" spans="1:3" x14ac:dyDescent="0.25">
      <c r="A34" s="82"/>
      <c r="B34" s="37" t="s">
        <v>73</v>
      </c>
      <c r="C34" s="32">
        <v>0</v>
      </c>
    </row>
    <row r="35" spans="1:3" x14ac:dyDescent="0.25">
      <c r="A35" s="82"/>
      <c r="B35" s="87" t="s">
        <v>136</v>
      </c>
      <c r="C35" s="88"/>
    </row>
    <row r="36" spans="1:3" x14ac:dyDescent="0.25">
      <c r="A36" s="82"/>
      <c r="B36" s="37" t="s">
        <v>152</v>
      </c>
      <c r="C36" s="33">
        <v>1</v>
      </c>
    </row>
    <row r="37" spans="1:3" x14ac:dyDescent="0.25">
      <c r="A37" s="82"/>
      <c r="B37" s="37" t="s">
        <v>137</v>
      </c>
      <c r="C37" s="34">
        <v>0</v>
      </c>
    </row>
    <row r="38" spans="1:3" x14ac:dyDescent="0.25">
      <c r="A38" s="82"/>
      <c r="B38" s="37" t="s">
        <v>155</v>
      </c>
      <c r="C38" s="33">
        <v>1</v>
      </c>
    </row>
    <row r="39" spans="1:3" x14ac:dyDescent="0.25">
      <c r="A39" s="24" t="s">
        <v>83</v>
      </c>
      <c r="B39" s="94">
        <f>IFERROR(B20*(VLOOKUP(B18,E15:F17,2,0)),16666)</f>
        <v>1797543.2999999998</v>
      </c>
      <c r="C39" s="94"/>
    </row>
    <row r="40" spans="1:3" ht="93" customHeight="1" x14ac:dyDescent="0.25">
      <c r="A40" s="36" t="s">
        <v>150</v>
      </c>
      <c r="B40" s="95" t="s">
        <v>174</v>
      </c>
      <c r="C40" s="96"/>
    </row>
    <row r="41" spans="1:3" ht="211.5" customHeight="1" x14ac:dyDescent="0.25">
      <c r="A41" s="36" t="s">
        <v>84</v>
      </c>
      <c r="B41" s="92" t="s">
        <v>173</v>
      </c>
      <c r="C41" s="93"/>
    </row>
    <row r="42" spans="1:3" ht="26.1" customHeight="1" x14ac:dyDescent="0.25">
      <c r="A42" s="43" t="s">
        <v>141</v>
      </c>
      <c r="B42" s="43"/>
      <c r="C42" s="43"/>
    </row>
    <row r="43" spans="1:3" x14ac:dyDescent="0.25">
      <c r="A43" s="42" t="s">
        <v>142</v>
      </c>
      <c r="B43" s="91" t="s">
        <v>175</v>
      </c>
      <c r="C43" s="91"/>
    </row>
    <row r="44" spans="1:3" ht="41.1" customHeight="1" x14ac:dyDescent="0.25">
      <c r="A44" s="42" t="s">
        <v>140</v>
      </c>
      <c r="B44" s="91" t="s">
        <v>176</v>
      </c>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0" sqref="B10:C10"/>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2" t="s">
        <v>178</v>
      </c>
      <c r="C2" s="63"/>
    </row>
    <row r="3" spans="1:3" x14ac:dyDescent="0.25">
      <c r="A3" s="5" t="s">
        <v>1</v>
      </c>
      <c r="B3" s="49" t="str">
        <f>'AUTOS  NOTA 322'!B2:C2</f>
        <v>110014003016-2023-01243-00</v>
      </c>
      <c r="C3" s="49"/>
    </row>
    <row r="4" spans="1:3" x14ac:dyDescent="0.25">
      <c r="A4" s="5" t="s">
        <v>2</v>
      </c>
      <c r="B4" s="49" t="str">
        <f>'AUTOS  NOTA 322'!B3:C3</f>
        <v>JUZGADO  16 CIVIL MUNICIPAL DE BOGOTÁ</v>
      </c>
      <c r="C4" s="49"/>
    </row>
    <row r="5" spans="1:3" x14ac:dyDescent="0.25">
      <c r="A5" s="5" t="s">
        <v>3</v>
      </c>
      <c r="B5" s="49" t="str">
        <f>'AUTOS  NOTA 322'!B4:C4</f>
        <v>ALLIANZ SEGUROS S.A. - NELSON ANDRES ROMERO RAMIREZ - LINA MARÍA FERNÁNDEZ CUERVO</v>
      </c>
      <c r="C5" s="49"/>
    </row>
    <row r="6" spans="1:3" ht="15" customHeight="1" x14ac:dyDescent="0.25">
      <c r="A6" s="5" t="s">
        <v>4</v>
      </c>
      <c r="B6" s="49" t="str">
        <f>'AUTOS  NOTA 322'!B5:C5</f>
        <v>DIANA MARCELA GAMBOA REDONDO</v>
      </c>
      <c r="C6" s="49"/>
    </row>
    <row r="7" spans="1:3" ht="15" customHeight="1" x14ac:dyDescent="0.25">
      <c r="A7" s="5" t="s">
        <v>5</v>
      </c>
      <c r="B7" s="49" t="str">
        <f>'AUTOS  NOTA 322'!B6:C6</f>
        <v>DEMANDA DIRECTA</v>
      </c>
      <c r="C7" s="49"/>
    </row>
    <row r="8" spans="1:3" ht="15" customHeight="1" x14ac:dyDescent="0.25">
      <c r="A8" s="31" t="s">
        <v>119</v>
      </c>
      <c r="B8" s="49" t="str">
        <f>'AUTOS  NOTA 322'!B7:C8</f>
        <v>N/A</v>
      </c>
      <c r="C8" s="49"/>
    </row>
    <row r="9" spans="1:3" ht="18.95" customHeight="1" x14ac:dyDescent="0.25">
      <c r="A9" s="5" t="s">
        <v>120</v>
      </c>
      <c r="B9" s="49" t="s">
        <v>75</v>
      </c>
      <c r="C9" s="49"/>
    </row>
    <row r="10" spans="1:3" x14ac:dyDescent="0.25">
      <c r="A10" s="7" t="s">
        <v>82</v>
      </c>
      <c r="B10" s="103">
        <f>'AUTOS NOTA 324'!B20:C20</f>
        <v>2567919</v>
      </c>
      <c r="C10" s="103"/>
    </row>
    <row r="11" spans="1:3" x14ac:dyDescent="0.25">
      <c r="A11" s="7" t="s">
        <v>139</v>
      </c>
      <c r="B11" s="104">
        <f>'AUTOS NOTA 324'!B39:C39</f>
        <v>1797543.2999999998</v>
      </c>
      <c r="C11" s="49"/>
    </row>
    <row r="12" spans="1:3" ht="105" customHeight="1" x14ac:dyDescent="0.25">
      <c r="A12" s="7" t="s">
        <v>86</v>
      </c>
      <c r="B12" s="101" t="s">
        <v>171</v>
      </c>
      <c r="C12" s="102"/>
    </row>
    <row r="13" spans="1:3" ht="45" x14ac:dyDescent="0.25">
      <c r="A13" s="5" t="s">
        <v>87</v>
      </c>
      <c r="B13" s="49" t="s">
        <v>35</v>
      </c>
      <c r="C13" s="49"/>
    </row>
    <row r="14" spans="1:3" ht="45" x14ac:dyDescent="0.25">
      <c r="A14" s="5" t="s">
        <v>88</v>
      </c>
      <c r="B14" s="49" t="s">
        <v>177</v>
      </c>
      <c r="C14" s="49"/>
    </row>
    <row r="15" spans="1:3" x14ac:dyDescent="0.25">
      <c r="A15" s="5" t="s">
        <v>89</v>
      </c>
      <c r="B15" s="6" t="s">
        <v>35</v>
      </c>
      <c r="C15" s="6"/>
    </row>
    <row r="16" spans="1:3" x14ac:dyDescent="0.25">
      <c r="A16" s="7" t="s">
        <v>90</v>
      </c>
      <c r="B16" s="49"/>
      <c r="C16" s="49"/>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1821-AC31-4CBF-BE56-17B76EE16FC3}">
  <dimension ref="A1:H24"/>
  <sheetViews>
    <sheetView tabSelected="1" workbookViewId="0">
      <selection activeCell="C22" sqref="C22"/>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05" t="s">
        <v>179</v>
      </c>
      <c r="B1" s="105"/>
      <c r="C1" s="105"/>
    </row>
    <row r="2" spans="1:3" x14ac:dyDescent="0.25">
      <c r="A2" s="44" t="s">
        <v>29</v>
      </c>
      <c r="B2" s="62" t="s">
        <v>169</v>
      </c>
      <c r="C2" s="63"/>
    </row>
    <row r="3" spans="1:3" x14ac:dyDescent="0.25">
      <c r="A3" s="5" t="s">
        <v>1</v>
      </c>
      <c r="B3" s="57" t="s">
        <v>157</v>
      </c>
      <c r="C3" s="58"/>
    </row>
    <row r="4" spans="1:3" x14ac:dyDescent="0.25">
      <c r="A4" s="5" t="s">
        <v>2</v>
      </c>
      <c r="B4" s="55" t="s">
        <v>158</v>
      </c>
      <c r="C4" s="56"/>
    </row>
    <row r="5" spans="1:3" ht="15" customHeight="1" x14ac:dyDescent="0.25">
      <c r="A5" s="5" t="s">
        <v>3</v>
      </c>
      <c r="B5" s="55" t="s">
        <v>159</v>
      </c>
      <c r="C5" s="56"/>
    </row>
    <row r="6" spans="1:3" ht="15" customHeight="1" x14ac:dyDescent="0.25">
      <c r="A6" s="5" t="s">
        <v>4</v>
      </c>
      <c r="B6" s="55" t="s">
        <v>160</v>
      </c>
      <c r="C6" s="56"/>
    </row>
    <row r="7" spans="1:3" x14ac:dyDescent="0.25">
      <c r="A7" s="5" t="s">
        <v>5</v>
      </c>
      <c r="B7" s="49" t="s">
        <v>122</v>
      </c>
      <c r="C7" s="49"/>
    </row>
    <row r="8" spans="1:3" x14ac:dyDescent="0.25">
      <c r="A8" s="5" t="s">
        <v>120</v>
      </c>
      <c r="B8" s="49" t="s">
        <v>75</v>
      </c>
      <c r="C8" s="49"/>
    </row>
    <row r="9" spans="1:3" x14ac:dyDescent="0.25">
      <c r="A9" s="7" t="s">
        <v>82</v>
      </c>
      <c r="B9" s="108">
        <v>15625502</v>
      </c>
      <c r="C9" s="108"/>
    </row>
    <row r="10" spans="1:3" x14ac:dyDescent="0.25">
      <c r="A10" s="5" t="s">
        <v>180</v>
      </c>
      <c r="B10" s="107">
        <v>15000000</v>
      </c>
      <c r="C10" s="107"/>
    </row>
    <row r="11" spans="1:3" ht="32.25" customHeight="1" x14ac:dyDescent="0.25">
      <c r="A11" s="5" t="s">
        <v>181</v>
      </c>
      <c r="B11" s="61" t="s">
        <v>184</v>
      </c>
      <c r="C11" s="49"/>
    </row>
    <row r="12" spans="1:3" x14ac:dyDescent="0.25">
      <c r="A12" s="5" t="s">
        <v>182</v>
      </c>
      <c r="B12" s="106">
        <v>15000000</v>
      </c>
      <c r="C12" s="106"/>
    </row>
    <row r="13" spans="1:3" x14ac:dyDescent="0.25">
      <c r="A13" s="5" t="s">
        <v>183</v>
      </c>
      <c r="B13" s="49" t="s">
        <v>185</v>
      </c>
      <c r="C13" s="4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C99F77-94A7-454C-8E23-0D3CD33FCCF0}">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2025-06-09T21:41:10Z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