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angie\Desktop\JORGE FRANKY\"/>
    </mc:Choice>
  </mc:AlternateContent>
  <xr:revisionPtr revIDLastSave="0" documentId="13_ncr:1_{2B3249DA-3683-448F-8937-1195BE23FB28}" xr6:coauthVersionLast="47" xr6:coauthVersionMax="47" xr10:uidLastSave="{00000000-0000-0000-0000-000000000000}"/>
  <bookViews>
    <workbookView xWindow="-108" yWindow="-108" windowWidth="23256" windowHeight="12456"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1" l="1"/>
  <c r="B5" i="11"/>
  <c r="B8" i="11"/>
  <c r="B17" i="11"/>
  <c r="B28" i="11" s="1"/>
  <c r="C11" i="11"/>
  <c r="C10" i="11"/>
  <c r="B7" i="14"/>
  <c r="B6" i="14"/>
  <c r="B2" i="14"/>
  <c r="B4" i="11"/>
  <c r="B6" i="11"/>
  <c r="B3" i="11"/>
</calcChain>
</file>

<file path=xl/sharedStrings.xml><?xml version="1.0" encoding="utf-8"?>
<sst xmlns="http://schemas.openxmlformats.org/spreadsheetml/2006/main" count="217" uniqueCount="163">
  <si>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</si>
  <si>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</si>
  <si>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</si>
  <si>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</si>
  <si>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</si>
  <si>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</si>
  <si>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</si>
  <si>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</si>
  <si>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</si>
  <si>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</si>
  <si>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</si>
  <si>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</si>
  <si>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</si>
  <si>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</si>
  <si>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</si>
  <si>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</si>
  <si>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</si>
  <si>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</si>
  <si>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</si>
  <si>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</si>
  <si>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</si>
  <si>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</si>
  <si>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</si>
  <si>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</si>
  <si>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</si>
  <si>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</si>
  <si>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</si>
  <si>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</si>
  <si>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</si>
  <si>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</si>
  <si>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</si>
  <si>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</si>
  <si>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</si>
  <si>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</si>
  <si>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</si>
  <si>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</si>
  <si>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</si>
  <si>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</si>
  <si>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</si>
  <si>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</si>
  <si>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</si>
  <si>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</si>
  <si>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</si>
  <si>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</si>
  <si>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</si>
  <si>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</si>
  <si>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</si>
  <si>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</si>
  <si>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</si>
  <si>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</si>
  <si>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</si>
  <si>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</si>
  <si>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</si>
  <si>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</si>
  <si>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</si>
  <si>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</si>
  <si>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</si>
  <si>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</si>
  <si>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</si>
  <si>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</si>
  <si>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</si>
  <si>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</si>
  <si>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</si>
  <si>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</si>
  <si>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</si>
  <si>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</si>
  <si>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</si>
  <si>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</si>
  <si>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</si>
  <si>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</si>
  <si>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</si>
  <si>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</si>
  <si>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</si>
  <si>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</si>
  <si>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</si>
  <si>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</si>
  <si>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</si>
  <si>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</si>
  <si>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</si>
  <si>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</si>
  <si>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</si>
  <si>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</si>
  <si>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</si>
  <si>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</si>
  <si>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</si>
  <si>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</si>
  <si>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</si>
  <si>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</si>
  <si>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</si>
  <si>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</si>
  <si>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</si>
  <si>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</si>
  <si>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</si>
  <si>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</si>
  <si>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</si>
  <si>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</si>
  <si>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</si>
  <si>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</si>
  <si>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</si>
  <si>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</si>
  <si>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</si>
  <si>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</si>
  <si>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</si>
  <si>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</si>
  <si>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</si>
  <si>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</si>
  <si>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</si>
  <si>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</si>
  <si>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</si>
  <si>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</si>
  <si>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</si>
  <si>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</si>
  <si>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</si>
  <si>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</si>
  <si>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</si>
  <si>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</si>
  <si>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</si>
  <si>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</si>
  <si>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</si>
  <si>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</si>
  <si>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</si>
  <si>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</si>
  <si>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</si>
  <si>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</si>
  <si>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</si>
  <si>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</si>
  <si>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</si>
  <si>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</si>
  <si>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</si>
  <si>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</si>
  <si>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</si>
  <si>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</si>
  <si>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Daño a la salud o vida  relaciòn</t>
  </si>
  <si>
    <t xml:space="preserve">• Disminución de la suma asegurada por pago de indemnizaciones con cargo a la PÓLIZA 22032099
</t>
  </si>
  <si>
    <t>• Es importante establecer si los hechos que se le estan imputando a nuestro asegurado Aguas Nacionales (muerte del menor) son con culpa grave o dolo, ya que es una exclusión de la póliza y si existió  Errores u omisiones del asegurado en el ejercicio de su actividad profesional (tambien es una exclusión)</t>
  </si>
  <si>
    <t>Juzgado Cuarto Administrativo de Florencia-Caquetá</t>
  </si>
  <si>
    <t>JORGE PINZÓN FRANKY</t>
  </si>
  <si>
    <t>NACIÓN - MINISTERIO DE TRANSPORTE; AGENCIA NACIONAL DE INFRAESTRUCTURA - ANI; INSTITUTO NACIONAL DE VÍAS - INVIAS; VÍA 40 EXPRESS S.A.S.</t>
  </si>
  <si>
    <t>11001334306420210015800</t>
  </si>
  <si>
    <t>Juzgado 64 Administrativo de Bogotá</t>
  </si>
  <si>
    <t>Juzgado 64 administrativo de Bogotá</t>
  </si>
  <si>
    <t xml:space="preserve">NACIÓN - MINISTERIO DE TRANSPORTE; AGENCIA NACIONAL DE INFRAESTRUCTURA - ANI; INSTITUTO NACIONAL DE VÍAS - INVIAS; VÍA 40 EXPRESS S.A.S.	</t>
  </si>
  <si>
    <t xml:space="preserve"> JORGE PINZÓN FRANKY; MARGARITA SALAS DE PINZÓN; ADRIANA MARÍA PINZÓN SALAS; JOSÉ ANDRÉS PINZÓN SALAS.</t>
  </si>
  <si>
    <t xml:space="preserve">El 1 de junio de 2019 a las 8:00 pm, el señor JORGE PINZÓN FRANKY de 71 años de edad sufrió un accidente en la vía Melgar-Bogotá (km 32+238 mts), tramo a cargo de VÍA 40 EXPRESS en virtud del Contrato de Concesión APP 004 del 18 de octubre de 2016. 
El accidente consistió en una caída imprevista al fondo de una quebrada mientras el demandante transitaba peatonalmente por el costado lateral de la mencionada vía, en la cual según su dicho se cuenta con poca visibilidad y no se encuentra debidamente señalizada. 
JORGE PINZÓN FRANKY sufrió múltiples traumatismos a raíz del accidente, producto de lo cual tuvo que ser intervenido quirúrgicamente por reducción abierta de fractura de columna vertebral. 
Como consecuencia del accidente, el señor JORGE PINZÓN FRANKY sufrió una pérdida de capacidad laboral del 15.5% según dictamen número 19083773-6095 emitido por la Junta Regional de Calificación de Invalidez de Bogotá el 18 de septiembre de 2020. </t>
  </si>
  <si>
    <t>1 de junio de 2019</t>
  </si>
  <si>
    <t>10 de junio de 2021</t>
  </si>
  <si>
    <t>26 de abril de 2021</t>
  </si>
  <si>
    <t>VÍA 40 EXPRESS S.A.S.</t>
  </si>
  <si>
    <t>Predios, labores y operaciones.</t>
  </si>
  <si>
    <t>35973 coaseguro con CHUBB SEGUROS DE COLOMBIA S.A.</t>
  </si>
  <si>
    <t>140202011 - APJ32424</t>
  </si>
  <si>
    <t>PLO</t>
  </si>
  <si>
    <t>01/12/2018 - 01/12/2019</t>
  </si>
  <si>
    <t>CHUBB</t>
  </si>
  <si>
    <t>ALLIANZ</t>
  </si>
  <si>
    <t>X</t>
  </si>
  <si>
    <t>Prescripción</t>
  </si>
  <si>
    <t xml:space="preserve"> </t>
  </si>
  <si>
    <t>La contingencia se califica como EVENTUAL como quiera que la Póliza de Responsabilidad Civil Extracontractual número 35973 presta cobertura temporal y material al siniestro objeto de litigio, así mismo la declaratoria de responsabilidad del asegurado VÍA 40 EXPRESS depende en gran medida de la valoración probatoria que realice el Despacho.
En particular, se encuentra que la póliza de Responsabilidad Civil Extracontractual Número 35973, otorgada en coaseguro al 50% junto con la compañía CHUBB, presta cobertura temporal al siniestro por cuanto fue pactada bajo la modalidad "Ocurrencia", cuya vigencia operó desde el 1 de diciembre de 2018 hasta el 1 de diciembre de 2019, siendo que los hechos acaecieron el 1 de junio de 2019 a las 8:00 pm, fecha y hora de la caída del señor JORGE FRANKY; Aunado a lo anterior, presta cobertura material por cuanto uno de los amparos se refiere concretamente a "la responsabilidad civil a cargo del asegurado como consecuencia directa de daños materiales, lesiones y/o muerte causados a los beneficiarios del presente seguro, resultantes de las actividades llevadas a cabo por el contratista asegurado principal en desarrollo del contrato objeto de la cobertura", y, los hechos debatidos en el proceso atañen precisamente a la responsabilidad civil de VÍA 40 EXPRESS con ocasión de sus actividades como contratista en el tramo vial que incluye el Km 32+238 mts de la vía Melgar-Bogotá.
En relación con la responsabilidad del asegurado, dependerá del análisis que realice el despacho en relación con las pruebas aportadas por VÍA 40 EXPRESS, particularmente los dictámenes e informes respecto del estado del tramo y la existencia de condiciones adecuadas para el tránsito de peatones, así como la historia clínica aportada por la parte demandante en la cual consta que la víctima se encontraba en estado de embriaguez al momento de los hechos, elementos probatorios que podrían tener la virtualidad de demostrar la culpa exclusiva de la víctima en la producción del daño, dado que aparentemente fue la falta de pericia y embriaguez del señor JORGE FRANKY lo que determinó que este trasladara por la zona verde y no por el borde de la vía debidamente señalizado para tránsito peatonal, originando la caída.
Lo anterior, sin perjuicio del carácter contingente dentro del proceso.</t>
  </si>
  <si>
    <t>140202011- APJ32424</t>
  </si>
  <si>
    <t>Como liquidación objetivada de perjuicios se llegó al total de $35.421.793. 
A este valor se llegó de la siguiente manera:
- Daño moral: Se tasa en la suma de 20 SMLMV para cada uno de los cuatro demandantes ( JORGE PINZÓN FRANKY - víctima directa; MARGARITA SALAS DE PINZÓN - cónyuge; ADRIANA MARÍA PINZÓN SALAS - hija; JOSÉ ANDRÉS PINZÓN SALAS - hijo) como quiera que se acreditó la legitimación por activa y, según dictamen de pérdida de capacidad laboral obrante a folio 109 de la demanda, la misma se calificó en 15.5% por lo que se clasifica en el nivel de gravedad "Igual o superior al 10% e inferior al 20% " y como quiera que se encuentran comprobadas las relaciones paterno filiales y la conyugal se reconoce la suma de 104.000.000.
- Daño emergente: Se estima en la suma de 15.877.803, por cuanto se estima que de los rubros solicitados solo es procedente el reconocimiento de los honorarios pagados al cirujano (numeral 1.1.2.) y el valor pagado a la Junta Regional de Calificación de Invalidez (numeral 1.1.4.), lo anterior por cuanto a folio 1816 consta que el paSalud y afiliación vigente a EPS en régimen contributivo, de modo que el valor a pagar por parte del paciente por las atenciones médicas recibidas fue de 0 y un copago de 0 como se evidencia en el mencionado folio.
- Lucro cesante: Se estima en la suma solicitada por el demandante, esto es, 94.809.370 por encontrarse acreditado sumariamente el ingreso base de liquidación de este rubro mediante una certificación de servicios suscrita por la entidad INVERPRIMOS S.A.S.
- Del monto total de $214.687.173 se descuenta el deducible correspondiente al $ 73.000.000 sobre el valor de la pérdida, para un monto total $141.687.173. 
- Así mismo, con ocasión del coaseguro del 50% se establece finalmente la suma de 70.843.586
-Finalmente como quiera que hay una posible concurrencia de culpas (la víctima iba en estado de ebriedad) se realiza una disminución del 50%, resultando un valor de $35.421.793</t>
  </si>
  <si>
    <t>VoBo</t>
  </si>
  <si>
    <t xml:space="preserve">
Excepciones frente a la demanda:
1. INEXISTENCIA DE RELACIÓN DE CAUSALIDAD ENTRE EL DAÑO O PERJUICIO ALEGADO POR LA PARTE ACTORA Y LA CONDUCTA DE VÍA 40 EXPRESS S.A.S.
2. CONCURRENCIA DE CULPAS.
3. IMPROCEDENCIA E INDEBIDA TASACIÓN DE LOS PERJUICIOS A TÍTULO DE LUCRO CESANTE.
4. INDEBIDA Y EXCESIVA TASACIÓN DE PERJUICIOS MATERIALES A TÍTULO DE DAÑO EMERGENTE.
5.	INDEBIDA Y EXCESIVA TASACIÓN DE PERJUICIOS MORALES
6.  EXCEPCIONES PLANTEADAS POR QUIEN FORMULÓ EL LLAMAMIENTO EN GARANTÍA A MI REPRESENTADA.
7. GÉNERICA O INNOMINADA.
Excepciones frente al llamamiento en garantía:
1.	INEXIGIBILIDAD DE OBLIGACIÓN INDEMNIZATORIA A CARGO DE MI PROHIJADA POR NO ACAECER EL SINIESTRO ASEGURADO EN LA PÓLIZA DE RESPONSABILIDAD CIVIL EXTRACONTRACTUAL  NO. 35973.
2.	INAPLICABILIDAD DE LA COBERTURA DE LA PÓLIZA 35973 POR CUANTO EL DAÑO ACAECIDO SE ENCUENTRA EXCLUIDO AL SER PRODUCTO DE LA INOBSERVANCIA DE LAS NORMAS Y RECOMENDACIONES DE TRÁNSITO.
3.	COASEGURO E INEXISTENCIA DE SOLIDARIDAD CONTENIDA EN LA PÓLIZA DE RESPONSABILIDAD CIVIL EXTRACONTRACTUAL  NO. 35973.
4.	LÍMITE MÁXIMO DE RESPONSABILIDAD Y DISPONIBILIDAD DEL VALOR ASEGURADO DE LA PÓLIZA DE RESPONSABILIDAD CIVIL No. 35973.
5.	EXISTENCIA DE DEDUCIBLE EN LA PÓLIZA DE RESPONSABILIDAD CIVIL No. 35973 A CARGO DEL ASEGURADO.
6.	CARÁCTER MERAMENTE INDEMNIZATORIO QUE REVISTEN LOS CONTRATOS DE SEGURO.
7.	DISPONIBILIDAD DEL VALOR ASEGURADO.
8.          PAGO POR REEMBOLSO.
9.          GENÉRICA Y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</si>
</sst>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6" fontId="0" fillId="0" borderId="1" xfId="1" applyNumberFormat="1" applyFont="1" applyBorder="1" applyAlignment="1" applyProtection="1">
      <alignment horizontal="center" vertical="top"/>
      <protection locked="0"/>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left" vertical="top"/>
    </xf>
    <xf numFmtId="0" fontId="0" fillId="0" borderId="11" xfId="0" applyBorder="1" applyAlignment="1">
      <alignment horizontal="left" vertical="top"/>
    </xf>
    <xf numFmtId="9" fontId="0" fillId="0" borderId="2" xfId="0" applyNumberFormat="1"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WWG00M.ROOTDOM.NET\BFS-HOME\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5" zoomScale="66" zoomScaleNormal="66" workbookViewId="0">
      <selection activeCell="B29" sqref="B29:C29"/>
    </sheetView>
  </sheetViews>
  <sheetFormatPr baseColWidth="10" defaultColWidth="0" defaultRowHeight="14.4" x14ac:dyDescent="0.3"/>
  <cols>
    <col min="1" max="1" width="46.33203125" style="7" bestFit="1" customWidth="1"/>
    <col min="2" max="2" width="63.6640625" style="7" customWidth="1"/>
    <col min="3" max="3" width="37.44140625" style="7" customWidth="1"/>
    <col min="4" max="4" width="11.44140625" style="2" hidden="1" customWidth="1"/>
    <col min="5" max="16384" width="11.44140625" style="2" hidden="1"/>
  </cols>
  <sheetData>
    <row r="1" spans="1:3" ht="18" x14ac:dyDescent="0.3">
      <c r="A1" s="37" t="s">
        <v>38</v>
      </c>
      <c r="B1" s="37"/>
      <c r="C1" s="37"/>
    </row>
    <row r="2" spans="1:3" x14ac:dyDescent="0.3">
      <c r="A2" s="5" t="s">
        <v>11</v>
      </c>
      <c r="B2" s="39" t="s">
        <v>138</v>
      </c>
      <c r="C2" s="40"/>
    </row>
    <row r="3" spans="1:3" x14ac:dyDescent="0.3">
      <c r="A3" s="5" t="s">
        <v>0</v>
      </c>
      <c r="B3" s="35" t="s">
        <v>140</v>
      </c>
      <c r="C3" s="41"/>
    </row>
    <row r="4" spans="1:3" x14ac:dyDescent="0.3">
      <c r="A4" s="5" t="s">
        <v>105</v>
      </c>
      <c r="B4" s="42" t="s">
        <v>141</v>
      </c>
      <c r="C4" s="41"/>
    </row>
    <row r="5" spans="1:3" ht="14.7" customHeight="1" x14ac:dyDescent="0.3">
      <c r="A5" s="5" t="s">
        <v>1</v>
      </c>
      <c r="B5" s="42" t="s">
        <v>142</v>
      </c>
      <c r="C5" s="41"/>
    </row>
    <row r="6" spans="1:3" x14ac:dyDescent="0.3">
      <c r="A6" s="5" t="s">
        <v>106</v>
      </c>
      <c r="B6" s="38" t="s">
        <v>130</v>
      </c>
      <c r="C6" s="38"/>
    </row>
    <row r="7" spans="1:3" x14ac:dyDescent="0.3">
      <c r="A7" s="5" t="s">
        <v>2</v>
      </c>
      <c r="B7" s="38" t="s">
        <v>136</v>
      </c>
      <c r="C7" s="38"/>
    </row>
    <row r="8" spans="1:3" x14ac:dyDescent="0.3">
      <c r="A8" s="5" t="s">
        <v>3</v>
      </c>
      <c r="B8" s="34" t="s">
        <v>144</v>
      </c>
      <c r="C8" s="34"/>
    </row>
    <row r="9" spans="1:3" x14ac:dyDescent="0.3">
      <c r="A9" s="5" t="s">
        <v>4</v>
      </c>
      <c r="B9" s="34" t="s">
        <v>146</v>
      </c>
      <c r="C9" s="34"/>
    </row>
    <row r="10" spans="1:3" x14ac:dyDescent="0.3">
      <c r="A10" s="5" t="s">
        <v>5</v>
      </c>
      <c r="B10" s="34" t="s">
        <v>145</v>
      </c>
      <c r="C10" s="34"/>
    </row>
    <row r="11" spans="1:3" ht="23.25" customHeight="1" x14ac:dyDescent="0.3">
      <c r="A11" s="5" t="s">
        <v>25</v>
      </c>
      <c r="B11" s="35" t="s">
        <v>148</v>
      </c>
      <c r="C11" s="36"/>
    </row>
    <row r="12" spans="1:3" x14ac:dyDescent="0.3">
      <c r="A12" s="44" t="s">
        <v>116</v>
      </c>
      <c r="B12" s="34" t="s">
        <v>143</v>
      </c>
      <c r="C12" s="38"/>
    </row>
    <row r="13" spans="1:3" ht="30" customHeight="1" x14ac:dyDescent="0.3">
      <c r="A13" s="44"/>
      <c r="B13" s="38"/>
      <c r="C13" s="38"/>
    </row>
    <row r="14" spans="1:3" ht="153" customHeight="1" x14ac:dyDescent="0.3">
      <c r="A14" s="44"/>
      <c r="B14" s="38"/>
      <c r="C14" s="38"/>
    </row>
    <row r="15" spans="1:3" ht="28.8" x14ac:dyDescent="0.3">
      <c r="A15" s="5" t="s">
        <v>43</v>
      </c>
      <c r="B15" s="47">
        <v>527268205</v>
      </c>
      <c r="C15" s="48"/>
    </row>
    <row r="16" spans="1:3" ht="33.75" customHeight="1" x14ac:dyDescent="0.3">
      <c r="A16" s="49" t="s">
        <v>44</v>
      </c>
      <c r="B16" s="50" t="s">
        <v>45</v>
      </c>
      <c r="C16" s="50"/>
    </row>
    <row r="17" spans="1:3" ht="33.75" customHeight="1" x14ac:dyDescent="0.3">
      <c r="A17" s="49"/>
      <c r="B17" s="11" t="s">
        <v>46</v>
      </c>
      <c r="C17" s="6">
        <v>94809370</v>
      </c>
    </row>
    <row r="18" spans="1:3" ht="33.75" customHeight="1" x14ac:dyDescent="0.3">
      <c r="A18" s="49"/>
      <c r="B18" s="11" t="s">
        <v>47</v>
      </c>
      <c r="C18" s="6">
        <v>107458835</v>
      </c>
    </row>
    <row r="19" spans="1:3" x14ac:dyDescent="0.3">
      <c r="A19" s="49"/>
      <c r="B19" s="51" t="s">
        <v>48</v>
      </c>
      <c r="C19" s="52"/>
    </row>
    <row r="20" spans="1:3" x14ac:dyDescent="0.3">
      <c r="A20" s="49"/>
      <c r="B20" s="11" t="s">
        <v>108</v>
      </c>
      <c r="C20" s="6">
        <v>325000000</v>
      </c>
    </row>
    <row r="21" spans="1:3" x14ac:dyDescent="0.3">
      <c r="A21" s="49"/>
      <c r="B21" s="11" t="s">
        <v>132</v>
      </c>
      <c r="C21" s="6"/>
    </row>
    <row r="22" spans="1:3" x14ac:dyDescent="0.3">
      <c r="A22" s="49"/>
      <c r="B22" s="51" t="s">
        <v>104</v>
      </c>
      <c r="C22" s="52"/>
    </row>
    <row r="23" spans="1:3" x14ac:dyDescent="0.3">
      <c r="A23" s="49"/>
      <c r="B23" s="11"/>
      <c r="C23" s="16"/>
    </row>
    <row r="24" spans="1:3" x14ac:dyDescent="0.3">
      <c r="A24" s="5" t="s">
        <v>6</v>
      </c>
      <c r="B24" s="38" t="s">
        <v>147</v>
      </c>
      <c r="C24" s="38"/>
    </row>
    <row r="25" spans="1:3" x14ac:dyDescent="0.3">
      <c r="A25" s="5" t="s">
        <v>7</v>
      </c>
      <c r="B25" s="38">
        <v>9010094786</v>
      </c>
      <c r="C25" s="38"/>
    </row>
    <row r="26" spans="1:3" x14ac:dyDescent="0.3">
      <c r="A26" s="5" t="s">
        <v>8</v>
      </c>
      <c r="B26" s="38" t="s">
        <v>149</v>
      </c>
      <c r="C26" s="38"/>
    </row>
    <row r="27" spans="1:3" x14ac:dyDescent="0.3">
      <c r="A27" s="5" t="s">
        <v>39</v>
      </c>
      <c r="B27" s="45">
        <v>45436</v>
      </c>
      <c r="C27" s="46"/>
    </row>
    <row r="28" spans="1:3" x14ac:dyDescent="0.3">
      <c r="A28" s="5" t="s">
        <v>9</v>
      </c>
      <c r="B28" s="43">
        <v>45432</v>
      </c>
      <c r="C28" s="43"/>
    </row>
    <row r="29" spans="1:3" x14ac:dyDescent="0.3">
      <c r="A29" s="5" t="s">
        <v>10</v>
      </c>
      <c r="B29" s="43">
        <v>45457</v>
      </c>
      <c r="C29" s="38"/>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D52"/>
  <sheetViews>
    <sheetView zoomScale="70" zoomScaleNormal="70" workbookViewId="0">
      <selection activeCell="B2" sqref="B2:C2"/>
    </sheetView>
  </sheetViews>
  <sheetFormatPr baseColWidth="10" defaultColWidth="0" defaultRowHeight="14.4" x14ac:dyDescent="0.3"/>
  <cols>
    <col min="1" max="1" width="44.44140625" customWidth="1"/>
    <col min="2" max="2" width="25.6640625" customWidth="1"/>
    <col min="3" max="3" width="83.109375" customWidth="1"/>
    <col min="4" max="16384" width="11.44140625" hidden="1"/>
  </cols>
  <sheetData>
    <row r="1" spans="1:3" ht="18" x14ac:dyDescent="0.3">
      <c r="A1" s="53" t="s">
        <v>37</v>
      </c>
      <c r="B1" s="53"/>
      <c r="C1" s="53"/>
    </row>
    <row r="2" spans="1:3" x14ac:dyDescent="0.3">
      <c r="A2" s="13" t="s">
        <v>23</v>
      </c>
      <c r="B2" s="54" t="s">
        <v>150</v>
      </c>
      <c r="C2" s="55"/>
    </row>
    <row r="3" spans="1:3" x14ac:dyDescent="0.3">
      <c r="A3" s="5" t="s">
        <v>11</v>
      </c>
      <c r="B3" s="39" t="s">
        <v>138</v>
      </c>
      <c r="C3" s="40"/>
    </row>
    <row r="4" spans="1:3" x14ac:dyDescent="0.3">
      <c r="A4" s="5" t="s">
        <v>0</v>
      </c>
      <c r="B4" s="38" t="s">
        <v>139</v>
      </c>
      <c r="C4" s="38"/>
    </row>
    <row r="5" spans="1:3" x14ac:dyDescent="0.3">
      <c r="A5" s="5" t="s">
        <v>105</v>
      </c>
      <c r="B5" s="38" t="s">
        <v>137</v>
      </c>
      <c r="C5" s="38"/>
    </row>
    <row r="6" spans="1:3" x14ac:dyDescent="0.3">
      <c r="A6" s="5" t="s">
        <v>1</v>
      </c>
      <c r="B6" s="38" t="s">
        <v>136</v>
      </c>
      <c r="C6" s="38"/>
    </row>
    <row r="7" spans="1:3" x14ac:dyDescent="0.3">
      <c r="A7" s="5" t="s">
        <v>106</v>
      </c>
      <c r="B7" s="38" t="s">
        <v>130</v>
      </c>
      <c r="C7" s="38"/>
    </row>
    <row r="8" spans="1:3" x14ac:dyDescent="0.3">
      <c r="A8" s="13" t="s">
        <v>24</v>
      </c>
      <c r="B8" s="38">
        <v>22373146</v>
      </c>
      <c r="C8" s="38"/>
    </row>
    <row r="9" spans="1:3" x14ac:dyDescent="0.3">
      <c r="A9" s="13" t="s">
        <v>25</v>
      </c>
      <c r="B9" s="38" t="s">
        <v>151</v>
      </c>
      <c r="C9" s="38"/>
    </row>
    <row r="10" spans="1:3" x14ac:dyDescent="0.3">
      <c r="A10" s="13" t="s">
        <v>74</v>
      </c>
      <c r="B10" s="56">
        <v>30000000000</v>
      </c>
      <c r="C10" s="57"/>
    </row>
    <row r="11" spans="1:3" x14ac:dyDescent="0.3">
      <c r="A11" s="13" t="s">
        <v>112</v>
      </c>
      <c r="B11" s="58"/>
      <c r="C11" s="46"/>
    </row>
    <row r="12" spans="1:3" x14ac:dyDescent="0.3">
      <c r="A12" s="13" t="s">
        <v>57</v>
      </c>
      <c r="B12" s="42" t="s">
        <v>65</v>
      </c>
      <c r="C12" s="41"/>
    </row>
    <row r="13" spans="1:3" x14ac:dyDescent="0.3">
      <c r="A13" s="13" t="s">
        <v>26</v>
      </c>
      <c r="B13" s="38" t="s">
        <v>152</v>
      </c>
      <c r="C13" s="38"/>
    </row>
    <row r="14" spans="1:3" x14ac:dyDescent="0.3">
      <c r="A14" s="13" t="s">
        <v>27</v>
      </c>
      <c r="B14" s="38" t="s">
        <v>30</v>
      </c>
      <c r="C14" s="38"/>
    </row>
    <row r="15" spans="1:3" x14ac:dyDescent="0.3">
      <c r="A15" s="13" t="s">
        <v>28</v>
      </c>
      <c r="B15" s="38" t="s">
        <v>30</v>
      </c>
      <c r="C15" s="38"/>
    </row>
    <row r="16" spans="1:3" x14ac:dyDescent="0.3">
      <c r="A16" s="59" t="s">
        <v>29</v>
      </c>
      <c r="B16" s="38" t="s">
        <v>70</v>
      </c>
      <c r="C16" s="38"/>
    </row>
    <row r="17" spans="1:3" x14ac:dyDescent="0.3">
      <c r="A17" s="60"/>
      <c r="B17" s="9" t="s">
        <v>36</v>
      </c>
      <c r="C17" s="10" t="s">
        <v>13</v>
      </c>
    </row>
    <row r="18" spans="1:3" x14ac:dyDescent="0.3">
      <c r="A18" s="60"/>
      <c r="B18" s="11" t="s">
        <v>153</v>
      </c>
      <c r="C18" s="11">
        <v>50</v>
      </c>
    </row>
    <row r="19" spans="1:3" x14ac:dyDescent="0.3">
      <c r="A19" s="60"/>
      <c r="B19" s="11" t="s">
        <v>154</v>
      </c>
      <c r="C19" s="11">
        <v>50</v>
      </c>
    </row>
    <row r="20" spans="1:3" x14ac:dyDescent="0.3">
      <c r="A20" s="60"/>
      <c r="B20" s="11"/>
      <c r="C20" s="11"/>
    </row>
    <row r="21" spans="1:3" x14ac:dyDescent="0.3">
      <c r="A21" s="13" t="s">
        <v>22</v>
      </c>
      <c r="B21" s="38" t="s">
        <v>31</v>
      </c>
      <c r="C21" s="38"/>
    </row>
    <row r="22" spans="1:3" x14ac:dyDescent="0.3">
      <c r="A22" s="13" t="s">
        <v>58</v>
      </c>
      <c r="B22" s="42"/>
      <c r="C22" s="41"/>
    </row>
    <row r="23" spans="1:3" x14ac:dyDescent="0.3">
      <c r="A23" s="13" t="s">
        <v>14</v>
      </c>
      <c r="B23" s="38" t="s">
        <v>21</v>
      </c>
      <c r="C23" s="38"/>
    </row>
    <row r="24" spans="1:3" x14ac:dyDescent="0.3">
      <c r="A24" s="13" t="s">
        <v>72</v>
      </c>
      <c r="B24" s="38" t="s">
        <v>31</v>
      </c>
      <c r="C24" s="38"/>
    </row>
    <row r="25" spans="1:3" x14ac:dyDescent="0.3">
      <c r="A25" s="13" t="s">
        <v>35</v>
      </c>
      <c r="B25" s="38"/>
      <c r="C25" s="38"/>
    </row>
    <row r="26" spans="1:3" x14ac:dyDescent="0.3">
      <c r="A26" s="12" t="s">
        <v>73</v>
      </c>
      <c r="B26" s="38" t="s">
        <v>31</v>
      </c>
      <c r="C26" s="38"/>
    </row>
    <row r="27" spans="1:3" x14ac:dyDescent="0.3">
      <c r="A27" s="61" t="s">
        <v>61</v>
      </c>
      <c r="B27" s="61"/>
      <c r="C27" s="61"/>
    </row>
    <row r="28" spans="1:3" ht="14.7" customHeight="1" x14ac:dyDescent="0.3">
      <c r="A28" s="62" t="s">
        <v>34</v>
      </c>
      <c r="B28" s="63"/>
      <c r="C28" s="30" t="s">
        <v>155</v>
      </c>
    </row>
    <row r="29" spans="1:3" ht="14.7" customHeight="1" x14ac:dyDescent="0.3">
      <c r="A29" s="64" t="s">
        <v>33</v>
      </c>
      <c r="B29" s="65"/>
      <c r="C29" s="30" t="s">
        <v>155</v>
      </c>
    </row>
    <row r="30" spans="1:3" ht="14.7" customHeight="1" x14ac:dyDescent="0.3">
      <c r="A30" s="64" t="s">
        <v>133</v>
      </c>
      <c r="B30" s="65"/>
      <c r="C30" s="31" t="s">
        <v>155</v>
      </c>
    </row>
    <row r="31" spans="1:3" ht="14.7" customHeight="1" x14ac:dyDescent="0.3">
      <c r="A31" s="64" t="s">
        <v>156</v>
      </c>
      <c r="B31" s="65"/>
      <c r="C31" s="30" t="s">
        <v>155</v>
      </c>
    </row>
    <row r="32" spans="1:3" ht="14.7" customHeight="1" x14ac:dyDescent="0.3">
      <c r="A32" s="64" t="s">
        <v>32</v>
      </c>
      <c r="B32" s="65"/>
      <c r="C32" s="30"/>
    </row>
    <row r="33" spans="1:4" ht="14.7" customHeight="1" x14ac:dyDescent="0.3">
      <c r="A33" s="64" t="s">
        <v>91</v>
      </c>
      <c r="B33" s="65"/>
      <c r="C33" s="32"/>
    </row>
    <row r="34" spans="1:4" ht="80.25" customHeight="1" x14ac:dyDescent="0.3">
      <c r="A34" s="62" t="s">
        <v>157</v>
      </c>
      <c r="B34" s="63"/>
      <c r="C34" s="64" t="s">
        <v>134</v>
      </c>
      <c r="D34" s="65"/>
    </row>
    <row r="35" spans="1:4" x14ac:dyDescent="0.3">
      <c r="A35" s="67" t="s">
        <v>85</v>
      </c>
      <c r="B35" s="67"/>
      <c r="C35" s="67"/>
    </row>
    <row r="36" spans="1:4" x14ac:dyDescent="0.3">
      <c r="A36" s="66" t="s">
        <v>86</v>
      </c>
      <c r="B36" s="66"/>
      <c r="C36" s="11"/>
    </row>
    <row r="37" spans="1:4" x14ac:dyDescent="0.3">
      <c r="A37" s="66" t="s">
        <v>87</v>
      </c>
      <c r="B37" s="66"/>
      <c r="C37" s="11"/>
    </row>
    <row r="38" spans="1:4" x14ac:dyDescent="0.3">
      <c r="A38" s="66" t="s">
        <v>88</v>
      </c>
      <c r="B38" s="66"/>
      <c r="C38" s="11"/>
    </row>
    <row r="39" spans="1:4" x14ac:dyDescent="0.3">
      <c r="A39" s="66" t="s">
        <v>89</v>
      </c>
      <c r="B39" s="66"/>
      <c r="C39" s="11"/>
    </row>
    <row r="40" spans="1:4" x14ac:dyDescent="0.3">
      <c r="A40" s="66" t="s">
        <v>90</v>
      </c>
      <c r="B40" s="66"/>
      <c r="C40" s="11"/>
    </row>
    <row r="41" spans="1:4" x14ac:dyDescent="0.3">
      <c r="A41" s="66" t="s">
        <v>92</v>
      </c>
      <c r="B41" s="66"/>
      <c r="C41" s="11"/>
    </row>
    <row r="42" spans="1:4" x14ac:dyDescent="0.3">
      <c r="A42" s="66" t="s">
        <v>93</v>
      </c>
      <c r="B42" s="66"/>
      <c r="C42" s="11"/>
    </row>
    <row r="43" spans="1:4" x14ac:dyDescent="0.3">
      <c r="A43" s="66" t="s">
        <v>94</v>
      </c>
      <c r="B43" s="66"/>
      <c r="C43" s="11"/>
    </row>
    <row r="44" spans="1:4" x14ac:dyDescent="0.3">
      <c r="A44" s="66" t="s">
        <v>95</v>
      </c>
      <c r="B44" s="66"/>
      <c r="C44" s="11"/>
    </row>
    <row r="45" spans="1:4" x14ac:dyDescent="0.3">
      <c r="A45" s="66" t="s">
        <v>96</v>
      </c>
      <c r="B45" s="66"/>
      <c r="C45" s="11"/>
    </row>
    <row r="46" spans="1:4" x14ac:dyDescent="0.3">
      <c r="A46" s="66" t="s">
        <v>97</v>
      </c>
      <c r="B46" s="66"/>
      <c r="C46" s="11"/>
    </row>
    <row r="47" spans="1:4" x14ac:dyDescent="0.3">
      <c r="A47" s="66" t="s">
        <v>98</v>
      </c>
      <c r="B47" s="66"/>
      <c r="C47" s="11"/>
    </row>
    <row r="48" spans="1:4" x14ac:dyDescent="0.3">
      <c r="A48" s="66" t="s">
        <v>99</v>
      </c>
      <c r="B48" s="66"/>
      <c r="C48" s="11"/>
    </row>
    <row r="49" spans="1:3" x14ac:dyDescent="0.3">
      <c r="A49" s="66" t="s">
        <v>100</v>
      </c>
      <c r="B49" s="66"/>
      <c r="C49" s="11"/>
    </row>
    <row r="50" spans="1:3" x14ac:dyDescent="0.3">
      <c r="A50" s="66" t="s">
        <v>101</v>
      </c>
      <c r="B50" s="66"/>
      <c r="C50" s="11"/>
    </row>
    <row r="51" spans="1:3" x14ac:dyDescent="0.3">
      <c r="A51" s="66" t="s">
        <v>102</v>
      </c>
      <c r="B51" s="66"/>
      <c r="C51" s="11"/>
    </row>
    <row r="52" spans="1:3" x14ac:dyDescent="0.3">
      <c r="A52" s="68"/>
      <c r="B52" s="68"/>
      <c r="C52" s="11"/>
    </row>
  </sheetData>
  <mergeCells count="50">
    <mergeCell ref="A47:B47"/>
    <mergeCell ref="A41:B41"/>
    <mergeCell ref="A42:B42"/>
    <mergeCell ref="A43:B43"/>
    <mergeCell ref="A44:B44"/>
    <mergeCell ref="A45:B45"/>
    <mergeCell ref="A46:B46"/>
    <mergeCell ref="A48:B48"/>
    <mergeCell ref="A49:B49"/>
    <mergeCell ref="A50:B50"/>
    <mergeCell ref="A51:B51"/>
    <mergeCell ref="A52:B52"/>
    <mergeCell ref="A28:B28"/>
    <mergeCell ref="A29:B29"/>
    <mergeCell ref="A40:B40"/>
    <mergeCell ref="A35:C35"/>
    <mergeCell ref="A36:B36"/>
    <mergeCell ref="A37:B37"/>
    <mergeCell ref="A38:B38"/>
    <mergeCell ref="A39:B39"/>
    <mergeCell ref="A30:B30"/>
    <mergeCell ref="A31:B31"/>
    <mergeCell ref="A32:B32"/>
    <mergeCell ref="A33:B33"/>
    <mergeCell ref="A34:B34"/>
    <mergeCell ref="C34:D34"/>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 type="list" allowBlank="1" showInputMessage="1" showErrorMessage="1" xr:uid="{FBBD8FE7-1DBD-487B-BFEC-7A4FABF773E4}">
          <x14:formula1>
            <xm:f>Hoja2!$L$1:$L$2</xm:f>
          </x14:formula1>
          <xm:sqref>B7:C7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70" zoomScaleNormal="70" workbookViewId="0">
      <selection activeCell="B30" sqref="B30:C30"/>
    </sheetView>
  </sheetViews>
  <sheetFormatPr baseColWidth="10" defaultColWidth="0" defaultRowHeight="14.4" x14ac:dyDescent="0.3"/>
  <cols>
    <col min="1" max="1" width="52.3320312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3" t="s">
        <v>40</v>
      </c>
      <c r="B1" s="53"/>
      <c r="C1" s="53"/>
    </row>
    <row r="2" spans="1:6" x14ac:dyDescent="0.3">
      <c r="A2" s="20" t="s">
        <v>23</v>
      </c>
      <c r="B2" s="85" t="s">
        <v>159</v>
      </c>
      <c r="C2" s="86"/>
    </row>
    <row r="3" spans="1:6" x14ac:dyDescent="0.3">
      <c r="A3" s="21" t="s">
        <v>11</v>
      </c>
      <c r="B3" s="87" t="str">
        <f>'GENERALES NOTA 322'!B2:C2</f>
        <v>11001334306420210015800</v>
      </c>
      <c r="C3" s="87"/>
    </row>
    <row r="4" spans="1:6" x14ac:dyDescent="0.3">
      <c r="A4" s="21" t="s">
        <v>0</v>
      </c>
      <c r="B4" s="87" t="str">
        <f>'GENERALES NOTA 322'!B3:C3</f>
        <v>Juzgado 64 administrativo de Bogotá</v>
      </c>
      <c r="C4" s="87"/>
    </row>
    <row r="5" spans="1:6" x14ac:dyDescent="0.3">
      <c r="A5" s="21" t="s">
        <v>105</v>
      </c>
      <c r="B5" s="87" t="str">
        <f>'GENERALES NOTA 322'!B4:C4</f>
        <v xml:space="preserve">NACIÓN - MINISTERIO DE TRANSPORTE; AGENCIA NACIONAL DE INFRAESTRUCTURA - ANI; INSTITUTO NACIONAL DE VÍAS - INVIAS; VÍA 40 EXPRESS S.A.S.	</v>
      </c>
      <c r="C5" s="87"/>
    </row>
    <row r="6" spans="1:6" ht="14.7" customHeight="1" x14ac:dyDescent="0.3">
      <c r="A6" s="21" t="s">
        <v>1</v>
      </c>
      <c r="B6" s="87" t="str">
        <f>'GENERALES NOTA 322'!B5:C5</f>
        <v xml:space="preserve"> JORGE PINZÓN FRANKY; MARGARITA SALAS DE PINZÓN; ADRIANA MARÍA PINZÓN SALAS; JOSÉ ANDRÉS PINZÓN SALAS.</v>
      </c>
      <c r="C6" s="87"/>
    </row>
    <row r="7" spans="1:6" x14ac:dyDescent="0.3">
      <c r="A7" s="21" t="s">
        <v>106</v>
      </c>
      <c r="B7" s="87" t="str">
        <f>'GENERALES NOTA 322'!B6:C6</f>
        <v>LLAMADA EN GARANTIA</v>
      </c>
      <c r="C7" s="87"/>
    </row>
    <row r="8" spans="1:6" ht="28.8" x14ac:dyDescent="0.3">
      <c r="A8" s="21" t="s">
        <v>43</v>
      </c>
      <c r="B8" s="81">
        <f>'GENERALES NOTA 322'!B15:C15</f>
        <v>527268205</v>
      </c>
      <c r="C8" s="82"/>
    </row>
    <row r="9" spans="1:6" x14ac:dyDescent="0.3">
      <c r="A9" s="88" t="s">
        <v>44</v>
      </c>
      <c r="B9" s="72" t="s">
        <v>45</v>
      </c>
      <c r="C9" s="73"/>
    </row>
    <row r="10" spans="1:6" x14ac:dyDescent="0.3">
      <c r="A10" s="88"/>
      <c r="B10" s="22" t="s">
        <v>46</v>
      </c>
      <c r="C10" s="19">
        <f>'GENERALES NOTA 322'!C17</f>
        <v>94809370</v>
      </c>
    </row>
    <row r="11" spans="1:6" x14ac:dyDescent="0.3">
      <c r="A11" s="88"/>
      <c r="B11" s="22" t="s">
        <v>47</v>
      </c>
      <c r="C11" s="19">
        <f>'GENERALES NOTA 322'!C18</f>
        <v>107458835</v>
      </c>
    </row>
    <row r="12" spans="1:6" x14ac:dyDescent="0.3">
      <c r="A12" s="88"/>
      <c r="B12" s="72"/>
      <c r="C12" s="73"/>
    </row>
    <row r="13" spans="1:6" x14ac:dyDescent="0.3">
      <c r="A13" s="88"/>
      <c r="B13" s="22" t="s">
        <v>108</v>
      </c>
      <c r="C13" s="24"/>
    </row>
    <row r="14" spans="1:6" x14ac:dyDescent="0.3">
      <c r="A14" s="88"/>
      <c r="B14" s="22" t="s">
        <v>109</v>
      </c>
      <c r="C14" s="24"/>
      <c r="E14" t="s">
        <v>56</v>
      </c>
      <c r="F14" s="17">
        <v>0.7</v>
      </c>
    </row>
    <row r="15" spans="1:6" x14ac:dyDescent="0.3">
      <c r="A15" s="23" t="s">
        <v>41</v>
      </c>
      <c r="B15" s="85" t="s">
        <v>125</v>
      </c>
      <c r="C15" s="86"/>
    </row>
    <row r="16" spans="1:6" ht="15" customHeight="1" x14ac:dyDescent="0.3">
      <c r="A16" s="21" t="s">
        <v>42</v>
      </c>
      <c r="B16" s="83" t="s">
        <v>158</v>
      </c>
      <c r="C16" s="84"/>
    </row>
    <row r="17" spans="1:3" ht="28.5" customHeight="1" x14ac:dyDescent="0.3">
      <c r="A17" s="14" t="s">
        <v>49</v>
      </c>
      <c r="B17" s="74">
        <f>((C19+C20+C22+C23)-C26)*C25*C27</f>
        <v>35421793.25</v>
      </c>
      <c r="C17" s="74"/>
    </row>
    <row r="18" spans="1:3" x14ac:dyDescent="0.3">
      <c r="A18" s="23" t="s">
        <v>50</v>
      </c>
      <c r="B18" s="75" t="s">
        <v>45</v>
      </c>
      <c r="C18" s="76"/>
    </row>
    <row r="19" spans="1:3" x14ac:dyDescent="0.3">
      <c r="A19" s="70"/>
      <c r="B19" s="22" t="s">
        <v>46</v>
      </c>
      <c r="C19" s="19">
        <v>94809370</v>
      </c>
    </row>
    <row r="20" spans="1:3" x14ac:dyDescent="0.3">
      <c r="A20" s="71"/>
      <c r="B20" s="22" t="s">
        <v>47</v>
      </c>
      <c r="C20" s="19">
        <v>15877803</v>
      </c>
    </row>
    <row r="21" spans="1:3" x14ac:dyDescent="0.3">
      <c r="A21" s="71"/>
      <c r="B21" s="72" t="s">
        <v>48</v>
      </c>
      <c r="C21" s="73"/>
    </row>
    <row r="22" spans="1:3" x14ac:dyDescent="0.3">
      <c r="A22" s="71"/>
      <c r="B22" s="22" t="s">
        <v>108</v>
      </c>
      <c r="C22" s="19">
        <v>104000000</v>
      </c>
    </row>
    <row r="23" spans="1:3" ht="28.8" x14ac:dyDescent="0.3">
      <c r="A23" s="71"/>
      <c r="B23" s="22" t="s">
        <v>110</v>
      </c>
      <c r="C23" s="19"/>
    </row>
    <row r="24" spans="1:3" x14ac:dyDescent="0.3">
      <c r="A24" s="71"/>
      <c r="B24" s="72" t="s">
        <v>111</v>
      </c>
      <c r="C24" s="73"/>
    </row>
    <row r="25" spans="1:3" x14ac:dyDescent="0.3">
      <c r="A25" s="25"/>
      <c r="B25" s="22" t="s">
        <v>123</v>
      </c>
      <c r="C25" s="26">
        <v>0.5</v>
      </c>
    </row>
    <row r="26" spans="1:3" x14ac:dyDescent="0.3">
      <c r="A26" s="27"/>
      <c r="B26" s="22" t="s">
        <v>112</v>
      </c>
      <c r="C26" s="33">
        <v>73000000</v>
      </c>
    </row>
    <row r="27" spans="1:3" x14ac:dyDescent="0.3">
      <c r="A27" s="27"/>
      <c r="B27" s="22" t="s">
        <v>131</v>
      </c>
      <c r="C27" s="26">
        <v>0.5</v>
      </c>
    </row>
    <row r="28" spans="1:3" x14ac:dyDescent="0.3">
      <c r="A28" s="18" t="s">
        <v>103</v>
      </c>
      <c r="B28" s="74">
        <f>IFERROR(B17*(VLOOKUP(B15,Hoja2!$G$1:$H$6,2,0)),16666)</f>
        <v>8855448.3125</v>
      </c>
      <c r="C28" s="74"/>
    </row>
    <row r="29" spans="1:3" ht="28.8" x14ac:dyDescent="0.3">
      <c r="A29" s="21" t="s">
        <v>51</v>
      </c>
      <c r="B29" s="77" t="s">
        <v>160</v>
      </c>
      <c r="C29" s="78"/>
    </row>
    <row r="30" spans="1:3" ht="28.8" x14ac:dyDescent="0.3">
      <c r="A30" s="21" t="s">
        <v>52</v>
      </c>
      <c r="B30" s="79" t="s">
        <v>162</v>
      </c>
      <c r="C30" s="80"/>
    </row>
    <row r="31" spans="1:3" ht="18" x14ac:dyDescent="0.3">
      <c r="A31" s="28" t="s">
        <v>113</v>
      </c>
      <c r="B31" s="28"/>
      <c r="C31" s="28"/>
    </row>
    <row r="32" spans="1:3" x14ac:dyDescent="0.3">
      <c r="A32" s="29" t="s">
        <v>114</v>
      </c>
      <c r="B32" s="69" t="s">
        <v>161</v>
      </c>
      <c r="C32" s="69"/>
    </row>
    <row r="33" spans="1:3" x14ac:dyDescent="0.3">
      <c r="A33" s="29" t="s">
        <v>115</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B5" sqref="B5:C5"/>
    </sheetView>
  </sheetViews>
  <sheetFormatPr baseColWidth="10" defaultColWidth="0" defaultRowHeight="14.4" x14ac:dyDescent="0.3"/>
  <cols>
    <col min="1" max="1" width="30.44140625" customWidth="1"/>
    <col min="2" max="3" width="69.33203125" customWidth="1"/>
    <col min="4" max="16384" width="10.6640625" hidden="1"/>
  </cols>
  <sheetData>
    <row r="1" spans="1:3" ht="18" x14ac:dyDescent="0.3">
      <c r="A1" s="53" t="s">
        <v>53</v>
      </c>
      <c r="B1" s="53"/>
      <c r="C1" s="53"/>
    </row>
    <row r="2" spans="1:3" ht="17.100000000000001" customHeight="1" x14ac:dyDescent="0.3">
      <c r="A2" s="13" t="s">
        <v>23</v>
      </c>
      <c r="B2" s="54" t="str">
        <f>'[2]AUTOS NOTA 321'!B2:C2</f>
        <v xml:space="preserve">SINIESTRO   LEGIS </v>
      </c>
      <c r="C2" s="55"/>
    </row>
    <row r="3" spans="1:3" ht="16.2" customHeight="1" x14ac:dyDescent="0.3">
      <c r="A3" s="5" t="s">
        <v>11</v>
      </c>
      <c r="B3" s="38">
        <v>1.8001333300420101E+22</v>
      </c>
      <c r="C3" s="38"/>
    </row>
    <row r="4" spans="1:3" x14ac:dyDescent="0.3">
      <c r="A4" s="5" t="s">
        <v>0</v>
      </c>
      <c r="B4" s="38" t="s">
        <v>135</v>
      </c>
      <c r="C4" s="38"/>
    </row>
    <row r="5" spans="1:3" ht="29.1" customHeight="1" x14ac:dyDescent="0.3">
      <c r="A5" s="5" t="s">
        <v>105</v>
      </c>
      <c r="B5" s="38"/>
      <c r="C5" s="38"/>
    </row>
    <row r="6" spans="1:3" x14ac:dyDescent="0.3">
      <c r="A6" s="5" t="s">
        <v>1</v>
      </c>
      <c r="B6" s="38" t="str">
        <f>'GENERALES NOTA 322'!B5:C5</f>
        <v xml:space="preserve"> JORGE PINZÓN FRANKY; MARGARITA SALAS DE PINZÓN; ADRIANA MARÍA PINZÓN SALAS; JOSÉ ANDRÉS PINZÓN SALAS.</v>
      </c>
      <c r="C6" s="38"/>
    </row>
    <row r="7" spans="1:3" ht="43.5" customHeight="1" x14ac:dyDescent="0.3">
      <c r="A7" s="5" t="s">
        <v>106</v>
      </c>
      <c r="B7" s="38" t="str">
        <f>'GENERALES NOTA 322'!B6:C6</f>
        <v>LLAMADA EN GARANTIA</v>
      </c>
      <c r="C7" s="38"/>
    </row>
    <row r="8" spans="1:3" x14ac:dyDescent="0.3">
      <c r="A8" s="5" t="s">
        <v>117</v>
      </c>
      <c r="B8" s="38"/>
      <c r="C8" s="38"/>
    </row>
    <row r="9" spans="1:3" x14ac:dyDescent="0.3">
      <c r="A9" s="15" t="s">
        <v>50</v>
      </c>
      <c r="B9" s="89"/>
      <c r="C9" s="89"/>
    </row>
    <row r="10" spans="1:3" x14ac:dyDescent="0.3">
      <c r="A10" s="15" t="s">
        <v>118</v>
      </c>
      <c r="B10" s="38"/>
      <c r="C10" s="38"/>
    </row>
    <row r="11" spans="1:3" ht="28.8" x14ac:dyDescent="0.3">
      <c r="A11" s="15" t="s">
        <v>119</v>
      </c>
      <c r="B11" s="90"/>
      <c r="C11" s="68"/>
    </row>
    <row r="12" spans="1:3" ht="57.6" x14ac:dyDescent="0.3">
      <c r="A12" s="5" t="s">
        <v>62</v>
      </c>
      <c r="B12" s="38"/>
      <c r="C12" s="38"/>
    </row>
    <row r="13" spans="1:3" ht="57.6" x14ac:dyDescent="0.3">
      <c r="A13" s="5" t="s">
        <v>63</v>
      </c>
      <c r="B13" s="38"/>
      <c r="C13" s="38"/>
    </row>
    <row r="14" spans="1:3" x14ac:dyDescent="0.3">
      <c r="A14" s="5" t="s">
        <v>64</v>
      </c>
      <c r="B14" s="11"/>
      <c r="C14" s="11"/>
    </row>
    <row r="15" spans="1:3" x14ac:dyDescent="0.3">
      <c r="A15" s="15" t="s">
        <v>120</v>
      </c>
      <c r="B15" s="38"/>
      <c r="C15" s="38"/>
    </row>
    <row r="16" spans="1:3" x14ac:dyDescent="0.3">
      <c r="A16" s="11" t="s">
        <v>121</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122</v>
      </c>
    </row>
    <row r="2" spans="1:1" x14ac:dyDescent="0.3">
      <c r="A2" t="s">
        <v>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33203125" bestFit="1" customWidth="1"/>
    <col min="5" max="5" width="42.6640625" bestFit="1" customWidth="1"/>
    <col min="7" max="7" width="26.44140625" customWidth="1"/>
  </cols>
  <sheetData>
    <row r="1" spans="1:12" x14ac:dyDescent="0.3">
      <c r="A1" s="8" t="s">
        <v>57</v>
      </c>
      <c r="B1" t="s">
        <v>30</v>
      </c>
      <c r="C1" s="8" t="s">
        <v>29</v>
      </c>
      <c r="D1" s="8" t="s">
        <v>58</v>
      </c>
      <c r="E1" s="3" t="s">
        <v>14</v>
      </c>
      <c r="F1" s="2" t="s">
        <v>56</v>
      </c>
      <c r="G1" s="2" t="s">
        <v>124</v>
      </c>
      <c r="H1" s="4">
        <v>0.7</v>
      </c>
      <c r="I1" t="s">
        <v>12</v>
      </c>
      <c r="J1" t="s">
        <v>79</v>
      </c>
      <c r="L1" t="s">
        <v>130</v>
      </c>
    </row>
    <row r="2" spans="1:12" x14ac:dyDescent="0.3">
      <c r="A2" t="s">
        <v>65</v>
      </c>
      <c r="B2" t="s">
        <v>31</v>
      </c>
      <c r="C2" t="s">
        <v>69</v>
      </c>
      <c r="D2" s="2" t="s">
        <v>59</v>
      </c>
      <c r="E2" s="1" t="s">
        <v>17</v>
      </c>
      <c r="F2" s="2" t="s">
        <v>54</v>
      </c>
      <c r="G2" s="2" t="s">
        <v>125</v>
      </c>
      <c r="H2" s="4">
        <v>0.25</v>
      </c>
      <c r="I2" t="s">
        <v>75</v>
      </c>
      <c r="J2" t="s">
        <v>80</v>
      </c>
      <c r="L2" t="s">
        <v>107</v>
      </c>
    </row>
    <row r="3" spans="1:12" x14ac:dyDescent="0.3">
      <c r="A3" t="s">
        <v>66</v>
      </c>
      <c r="C3" t="s">
        <v>70</v>
      </c>
      <c r="D3" s="2" t="s">
        <v>60</v>
      </c>
      <c r="E3" s="1" t="s">
        <v>18</v>
      </c>
      <c r="F3" s="2" t="s">
        <v>55</v>
      </c>
      <c r="G3" s="2" t="s">
        <v>126</v>
      </c>
      <c r="H3" s="4">
        <v>0.55000000000000004</v>
      </c>
      <c r="I3" t="s">
        <v>76</v>
      </c>
      <c r="J3" t="s">
        <v>81</v>
      </c>
    </row>
    <row r="4" spans="1:12" x14ac:dyDescent="0.3">
      <c r="A4" t="s">
        <v>67</v>
      </c>
      <c r="C4" t="s">
        <v>71</v>
      </c>
      <c r="E4" s="1" t="s">
        <v>19</v>
      </c>
      <c r="G4" s="2" t="s">
        <v>127</v>
      </c>
      <c r="H4" s="4">
        <v>0.15</v>
      </c>
      <c r="I4" t="s">
        <v>77</v>
      </c>
      <c r="J4" t="s">
        <v>82</v>
      </c>
    </row>
    <row r="5" spans="1:12" x14ac:dyDescent="0.3">
      <c r="A5" t="s">
        <v>68</v>
      </c>
      <c r="E5" s="1" t="s">
        <v>15</v>
      </c>
      <c r="G5" s="2" t="s">
        <v>128</v>
      </c>
      <c r="H5" s="4">
        <v>0.7</v>
      </c>
      <c r="I5" t="s">
        <v>78</v>
      </c>
      <c r="J5" t="s">
        <v>83</v>
      </c>
    </row>
    <row r="6" spans="1:12" x14ac:dyDescent="0.3">
      <c r="E6" s="1" t="s">
        <v>16</v>
      </c>
      <c r="G6" s="2" t="s">
        <v>129</v>
      </c>
      <c r="H6" s="4">
        <v>0.3</v>
      </c>
      <c r="J6" t="s">
        <v>84</v>
      </c>
    </row>
    <row r="7" spans="1:12" x14ac:dyDescent="0.3">
      <c r="E7" s="1" t="s">
        <v>21</v>
      </c>
      <c r="G7" s="2" t="s">
        <v>54</v>
      </c>
    </row>
    <row r="8" spans="1:12" x14ac:dyDescent="0.3">
      <c r="E8" s="1" t="s">
        <v>20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Kathalina Carpetta Mejia</cp:lastModifiedBy>
  <dcterms:created xsi:type="dcterms:W3CDTF">2020-12-07T14:41:17Z</dcterms:created>
  <dcterms:modified xsi:type="dcterms:W3CDTF">2024-06-17T20:46:11Z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_AdHocReviewCycleID">
    <vt:i4>1472745666</vt:i4>
  </property>
  <property fmtid="{D5CDD505-2E9C-101B-9397-08002B2CF9AE}" pid="31" name="_NewReviewCycle">
    <vt:lpwstr/>
  </property>
  <property fmtid="{D5CDD505-2E9C-101B-9397-08002B2CF9AE}" pid="32" name="_EmailSubject">
    <vt:lpwstr>REMISIÓN INFORME PRELIMINAR | Legis: APJ32424  Siniestro: 140202011 | ACCION DE REPARACION DIRECTA DE JORGE PINZON FRANKY Y OTROS VR NACION-MINISTERIO DE TRANSPORTE Y OTROS RAD No. 11001334306420210015800 </vt:lpwstr>
  </property>
  <property fmtid="{D5CDD505-2E9C-101B-9397-08002B2CF9AE}" pid="33" name="_AuthorEmail">
    <vt:lpwstr>maria.diazm@allianz.co</vt:lpwstr>
  </property>
  <property fmtid="{D5CDD505-2E9C-101B-9397-08002B2CF9AE}" pid="34" name="_AuthorEmailDisplayName">
    <vt:lpwstr>Diaz Montenegro, Maria (ALLIANZ COLOMBIA)</vt:lpwstr>
  </property>
  <property fmtid="{D5CDD505-2E9C-101B-9397-08002B2CF9AE}" pid="35" name="_ReviewingToolsShownOnce">
    <vt:lpwstr/>
  </property>
</Properties>
</file>