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ce02698\Desktop\ANTECEDENTES PRF 80053-2020-35984\"/>
    </mc:Choice>
  </mc:AlternateContent>
  <xr:revisionPtr revIDLastSave="0" documentId="13_ncr:1_{C60718DB-EABA-48E7-AF94-3CF03785F2FE}" xr6:coauthVersionLast="47" xr6:coauthVersionMax="47" xr10:uidLastSave="{00000000-0000-0000-0000-000000000000}"/>
  <bookViews>
    <workbookView xWindow="-110" yWindow="-110" windowWidth="19420" windowHeight="10300" firstSheet="2" activeTab="2"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4" l="1"/>
  <c r="B8" i="17"/>
  <c r="B7" i="17"/>
  <c r="B4" i="17"/>
  <c r="B3" i="17"/>
  <c r="B2" i="17"/>
  <c r="B5" i="10"/>
  <c r="B5" i="14" s="1"/>
  <c r="B4" i="10"/>
  <c r="B3" i="10"/>
  <c r="B4" i="14"/>
  <c r="B8" i="14"/>
  <c r="B7" i="14"/>
  <c r="B3" i="14"/>
  <c r="B2" i="14"/>
  <c r="B3" i="12"/>
  <c r="B6" i="17" l="1"/>
  <c r="B12" i="17" s="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<sst xmlns="http://schemas.openxmlformats.org/spreadsheetml/2006/main" count="227" uniqueCount="157">
  <si>
    <t>SOLICITUD DE ANTECEDENTES -ABOGADO EXTERNO-</t>
  </si>
  <si>
    <t>Radicado</t>
  </si>
  <si>
    <t>PRF-80053-2020-35984</t>
  </si>
  <si>
    <t>Contraloría</t>
  </si>
  <si>
    <t>CONTRALORÍA GENERAL DE LA REPÚBLICA - GERENCIA DEPARTAMENTAL COLEGIADA DE ANTIOQUIA</t>
  </si>
  <si>
    <t>Tipo de Proceso</t>
  </si>
  <si>
    <t>Ordinario</t>
  </si>
  <si>
    <t>Etapa</t>
  </si>
  <si>
    <t>Apertura</t>
  </si>
  <si>
    <t>Entidad Afectada</t>
  </si>
  <si>
    <t>EJERCITO NACIONAL - CUARTA BRIGADA, BATALLÓN DE APOYO Y SERVICIOS PARA EL COMBATE No. 4 CACIQUE YARIGUIES</t>
  </si>
  <si>
    <t>Detrimento</t>
  </si>
  <si>
    <t>Terceros civilmente responsables</t>
  </si>
  <si>
    <t>ZURICH COLOMBIA SEGUROS SA., MAPFRE SEGUROS GENERALES DE COLOMBIA S.A., LA PREVISORA S.A, AXA COLPATRIA SEGUROS S.A. Y ALLIANZ SEGUROS S.A.</t>
  </si>
  <si>
    <t>Fecha de los hechos (Fecha exacta)</t>
  </si>
  <si>
    <t>Asegurado</t>
  </si>
  <si>
    <t>MDN- EJC-DIRECCION DE INTENDENCIA Y REMOTA</t>
  </si>
  <si>
    <t>Nit Asegurado</t>
  </si>
  <si>
    <t xml:space="preserve">No. Póliza vinculada (las que se necesite solicitar). </t>
  </si>
  <si>
    <t>000706272341</t>
  </si>
  <si>
    <t>Amparo a afectar</t>
  </si>
  <si>
    <t xml:space="preserve">FALLOS CON RESPONSABILIDAD FISCAL </t>
  </si>
  <si>
    <t>Fecha de asignación</t>
  </si>
  <si>
    <t>28 DE ABRIL DE 2024</t>
  </si>
  <si>
    <t>Fecha de notificación</t>
  </si>
  <si>
    <t xml:space="preserve">Fecha de contestacion </t>
  </si>
  <si>
    <t>N/A</t>
  </si>
  <si>
    <t>Verbal</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</si>
  <si>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</si>
  <si>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</si>
  <si>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</si>
  <si>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</si>
  <si>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</si>
  <si>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</si>
  <si>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</si>
  <si>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</si>
  <si>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</si>
  <si>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</si>
  <si>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</si>
  <si>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</si>
  <si>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</si>
  <si>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</si>
  <si>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</si>
  <si>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</si>
  <si>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</si>
  <si>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</si>
  <si>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</si>
  <si>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</si>
  <si>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</si>
  <si>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</si>
  <si>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</si>
  <si>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</si>
  <si>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</si>
  <si>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</si>
  <si>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</si>
  <si>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</si>
  <si>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</si>
  <si>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</si>
  <si>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</si>
  <si>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</si>
  <si>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</si>
  <si>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</si>
  <si>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</si>
  <si>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</si>
  <si>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</si>
  <si>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</si>
  <si>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</si>
  <si>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</si>
  <si>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</si>
  <si>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</si>
  <si>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</si>
  <si>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</si>
  <si>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</si>
  <si>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</si>
  <si>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</si>
  <si>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</si>
  <si>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</si>
  <si>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</si>
  <si>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</si>
  <si>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</si>
  <si>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</si>
  <si>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</si>
  <si>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</si>
  <si>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</si>
  <si>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</si>
  <si>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</si>
  <si>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</si>
  <si>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</si>
  <si>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</si>
  <si>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</si>
  <si>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</si>
  <si>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</si>
  <si>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</si>
  <si>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</si>
  <si>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</si>
  <si>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</si>
  <si>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</si>
  <si>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</si>
  <si>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</si>
  <si>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</si>
  <si>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</si>
  <si>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</si>
  <si>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</si>
  <si>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</si>
  <si>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</si>
  <si>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</si>
  <si>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</si>
  <si>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</si>
  <si>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</si>
  <si>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</si>
  <si>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</si>
  <si>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</si>
  <si>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</si>
  <si>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</si>
  <si>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</si>
  <si>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</si>
  <si>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</si>
  <si>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</si>
  <si>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</si>
  <si>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</si>
  <si>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</si>
  <si>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</si>
  <si>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</si>
  <si>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</si>
  <si>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</si>
  <si>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</si>
  <si>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12 de enero de 2017</t>
  </si>
  <si>
    <t xml:space="preserve">La Cuarta Brigada del Ejército suscribió el contrato No. 049 del 29 de noviembre de 2016 por valor de $6.000.000, con el objeto de adquirir productos de cafeteria y restaurante para la "Fuerza de tarea conjunta y de monitoreo y verificacion del norte", el cual fue pagado mediante orden No. 2635414 del 12 de enero de 2017. Al respecto la Contraloria observó que se presentaron presuntas irregularidades en la ejecución y pago del contrato. Dado que exisen inconsistencias en los soportes documentales del expediente del contrato y no se evidencian soportes que den cuenta del uso y destino final de los elementos suministrados. </t>
  </si>
  <si>
    <t>3 DE JULIO 2024</t>
  </si>
  <si>
    <t>Breve resumen de los hechos</t>
  </si>
  <si>
    <t>800130632-4</t>
  </si>
  <si>
    <t>RADICADO</t>
  </si>
  <si>
    <t>CONTRALORÍA</t>
  </si>
  <si>
    <t>DETRIMENTO</t>
  </si>
  <si>
    <t>TERCEROS CIVILMENTE RESPONSABLES</t>
  </si>
  <si>
    <t>21882977 / 0 (Allianz Seguros S.A.)</t>
  </si>
  <si>
    <t>Póliza 000706272341 (ZURICH COLOMBIA SEGUROS S.A.)</t>
  </si>
  <si>
    <t>Omisiones que se tipifiquen como delitos contra la Adminitracion Publica O Fallos Con Responsabilidad Fiscal.</t>
  </si>
  <si>
    <t>Desde el 01/01/2016 hasta el 31/12/2016</t>
  </si>
  <si>
    <t>ALLIANZ SEGUROS S.A.</t>
  </si>
  <si>
    <t>22,5% (Póliza 21882977 / 0)</t>
  </si>
  <si>
    <t xml:space="preserve">SEGUROS COLPATRIA S.A. </t>
  </si>
  <si>
    <t>LA PREVISORA S.A. CIA. DE SEGURO</t>
  </si>
  <si>
    <t xml:space="preserve">QBE SEGUROS S.A – Hoy ZURICH COLOMBIA SEGUROS S.A. </t>
  </si>
  <si>
    <t>21,5% (Póliza 000706272341 - Líder)</t>
  </si>
  <si>
    <t>MAPFRE SEGUROS GENERALES DE COLOMBIA S.A.</t>
  </si>
  <si>
    <t>X</t>
  </si>
  <si>
    <t>X - Del valor asegurado total ($1.000.000.000), Allianz Seguros S.A. solo asumió el 22,5%, lo cual equivale a $225.000.000.</t>
  </si>
  <si>
    <t xml:space="preserve">• Disminución de la suma asegurada por pago de indemnizaciones con cargo a la PÓLIZA DE MANEJO No.21882977 / 0 
</t>
  </si>
  <si>
    <t xml:space="preserve">X - 22.5% aceptado por ALLIANZ SEGUROS S.A.; 12% asumido por MAPFRE SEGUROS GENERALES DE COLOMBIA S.A.; 21.5% asumido por LA PREVISORA S.A. CIA. DE SEGURO; 22,5% a cargo de SEGUROS COLPATRIA S.A. y 21,5% asumido por QBE SEGUROS S.A – Hoy ZURICH COLOMBIA SEGUROS S.A. (Líder). </t>
  </si>
  <si>
    <t>X - Sin deducible.</t>
  </si>
  <si>
    <r>
      <rPr>
        <b/>
        <u/>
        <sz val="11"/>
        <color theme="1"/>
        <rFont val="Calibri"/>
        <family val="2"/>
        <scheme val="minor"/>
      </rPr>
      <t>X - Falta de cobertura temporal de la póliza vinculada</t>
    </r>
    <r>
      <rPr>
        <sz val="11"/>
        <color theme="1"/>
        <rFont val="Calibri"/>
        <family val="2"/>
        <scheme val="minor"/>
      </rPr>
      <t xml:space="preserve">: La modalidad del aseguramiento es por ocurrencia. Lo que quiere decir que, la fecha de siniestro se entiende como el día en el que se presentó el detrimento patrimonial, que para el caso que nos convoca fue el 12 de enero de 2017, día en el que el seguro de manejo 21882977 / 0 no se encontraba vigente. </t>
    </r>
  </si>
  <si>
    <t xml:space="preserve">X </t>
  </si>
  <si>
    <t xml:space="preserve">X -  La modalidad del aseguramiento es por ocurrencia. Lo que quiere decir que, la fecha de siniestro se entiende como el día en el que se presentó el detrimento patrimonial, que para el caso que nos convoca fue el 12 de enero de 2017, día en el que el seguro de manejo 21882977 / 0 no se encontraba vigente. </t>
  </si>
  <si>
    <r>
      <rPr>
        <b/>
        <u/>
        <sz val="11"/>
        <color theme="1"/>
        <rFont val="Calibri"/>
        <family val="2"/>
        <scheme val="minor"/>
      </rPr>
      <t>Siniestro 141845783</t>
    </r>
    <r>
      <rPr>
        <sz val="11"/>
        <color theme="1"/>
        <rFont val="Calibri"/>
        <family val="2"/>
        <scheme val="minor"/>
      </rPr>
      <t xml:space="preserve"> (Instrumental) -</t>
    </r>
    <r>
      <rPr>
        <b/>
        <u/>
        <sz val="11"/>
        <color theme="1"/>
        <rFont val="Calibri"/>
        <family val="2"/>
        <scheme val="minor"/>
      </rPr>
      <t xml:space="preserve"> Aplicativo</t>
    </r>
    <r>
      <rPr>
        <sz val="11"/>
        <color theme="1"/>
        <rFont val="Calibri"/>
        <family val="2"/>
        <scheme val="minor"/>
      </rPr>
      <t xml:space="preserve"> 194113</t>
    </r>
  </si>
  <si>
    <t>Del valor asegurado total ($1.000.000.000), Allianz Seguros S.A. solo asumió el 22,5%, lo cual equivale a $225.000.000, de los cuales se han agotado $56.821.638 con cargo a la póliza vinculada. Es decir, el valor asegurado disponible según el riesgo asumido por Allianz Seguros asciende a $168.178.362.</t>
  </si>
  <si>
    <t>X - Del valor asegurado total ($1.000.000.000), Allianz Seguros S.A. solo asumió el 22,5%, lo cual equivale a $225.000.000, de los cuales se han agotado $56.821.638 con cargo a la póliza vinculada. Es decir, el valor asegurado disponible según el riesgo asumido por Allianz Seguros asciende a $168.178.362.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</si>
</sst>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4" fillId="6" borderId="1" xfId="0" applyFont="1" applyFill="1" applyBorder="1" applyAlignment="1">
      <alignment horizontal="center" vertical="center"/>
    </xf>
    <xf numFmtId="0" fontId="2" fillId="0" borderId="4" xfId="0" applyFont="1" applyBorder="1" applyAlignment="1">
      <alignment horizontal="justify" vertical="top"/>
    </xf>
    <xf numFmtId="0" fontId="2" fillId="0" borderId="1" xfId="0" applyFont="1" applyBorder="1" applyAlignment="1">
      <alignment horizontal="justify" vertical="center"/>
    </xf>
    <xf numFmtId="42" fontId="0" fillId="0" borderId="1" xfId="1" applyFont="1" applyBorder="1" applyAlignment="1">
      <alignment vertical="center"/>
    </xf>
    <xf numFmtId="0" fontId="0" fillId="0" borderId="1" xfId="1" applyNumberFormat="1" applyFont="1" applyBorder="1" applyAlignment="1">
      <alignment vertical="center" wrapText="1"/>
    </xf>
    <xf numFmtId="10" fontId="0" fillId="0" borderId="1" xfId="0" applyNumberFormat="1" applyBorder="1" applyAlignment="1">
      <alignment horizontal="justify" vertical="top"/>
    </xf>
    <xf numFmtId="10" fontId="0" fillId="0" borderId="1" xfId="0" applyNumberFormat="1" applyBorder="1" applyAlignment="1">
      <alignment horizontal="justify" vertical="center"/>
    </xf>
    <xf numFmtId="9" fontId="0" fillId="0" borderId="1" xfId="0" applyNumberFormat="1" applyBorder="1" applyAlignment="1">
      <alignment horizontal="justify" vertical="center"/>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center"/>
    </xf>
    <xf numFmtId="9" fontId="0" fillId="0" borderId="1" xfId="0" applyNumberFormat="1" applyBorder="1" applyAlignment="1">
      <alignment vertical="center"/>
    </xf>
    <xf numFmtId="0" fontId="0" fillId="0" borderId="10" xfId="0" applyBorder="1" applyAlignment="1">
      <alignment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center"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2" borderId="4" xfId="0" applyFont="1" applyFill="1" applyBorder="1" applyAlignment="1">
      <alignment horizontal="center" vertical="top"/>
    </xf>
    <xf numFmtId="0" fontId="4" fillId="6" borderId="4" xfId="0" applyFont="1" applyFill="1" applyBorder="1" applyAlignment="1">
      <alignment horizontal="center" vertical="center"/>
    </xf>
    <xf numFmtId="0" fontId="3" fillId="2" borderId="4" xfId="0" applyFont="1" applyFill="1" applyBorder="1" applyAlignment="1">
      <alignment horizontal="center" vertical="top"/>
    </xf>
    <xf numFmtId="5" fontId="0" fillId="0" borderId="1" xfId="1" applyNumberFormat="1" applyFont="1" applyBorder="1" applyAlignment="1">
      <alignment horizontal="left"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0" fillId="0" borderId="1" xfId="0" applyBorder="1" applyAlignment="1">
      <alignment horizontal="justify"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C19"/>
  <sheetViews>
    <sheetView topLeftCell="A3" zoomScale="90" zoomScaleNormal="90" workbookViewId="0">
      <selection activeCell="B15" sqref="B15:C15"/>
    </sheetView>
  </sheetViews>
  <sheetFormatPr baseColWidth="10" defaultColWidth="0" defaultRowHeight="14.5" x14ac:dyDescent="0.35"/>
  <cols>
    <col min="1" max="1" width="46.1796875" style="6" bestFit="1" customWidth="1"/>
    <col min="2" max="2" width="63.81640625" style="6" customWidth="1"/>
    <col min="3" max="3" width="22.453125" style="6" customWidth="1"/>
    <col min="4" max="4" width="11.453125" style="2" hidden="1" customWidth="1"/>
    <col min="5" max="16384" width="11.453125" style="2" hidden="1"/>
  </cols>
  <sheetData>
    <row r="1" spans="1:3" ht="18.5" x14ac:dyDescent="0.35">
      <c r="A1" s="51" t="s">
        <v>0</v>
      </c>
      <c r="B1" s="51"/>
      <c r="C1" s="51"/>
    </row>
    <row r="2" spans="1:3" x14ac:dyDescent="0.35">
      <c r="A2" s="5" t="s">
        <v>1</v>
      </c>
      <c r="B2" s="45" t="s">
        <v>2</v>
      </c>
      <c r="C2" s="45"/>
    </row>
    <row r="3" spans="1:3" ht="15" customHeight="1" x14ac:dyDescent="0.35">
      <c r="A3" s="5" t="s">
        <v>3</v>
      </c>
      <c r="B3" s="49" t="s">
        <v>4</v>
      </c>
      <c r="C3" s="50"/>
    </row>
    <row r="4" spans="1:3" x14ac:dyDescent="0.35">
      <c r="A4" s="5" t="s">
        <v>5</v>
      </c>
      <c r="B4" s="49" t="s">
        <v>6</v>
      </c>
      <c r="C4" s="50"/>
    </row>
    <row r="5" spans="1:3" x14ac:dyDescent="0.35">
      <c r="A5" s="5" t="s">
        <v>7</v>
      </c>
      <c r="B5" s="45" t="s">
        <v>28</v>
      </c>
      <c r="C5" s="45"/>
    </row>
    <row r="6" spans="1:3" ht="30" customHeight="1" x14ac:dyDescent="0.35">
      <c r="A6" s="5" t="s">
        <v>9</v>
      </c>
      <c r="B6" s="52" t="s">
        <v>10</v>
      </c>
      <c r="C6" s="53"/>
    </row>
    <row r="7" spans="1:3" x14ac:dyDescent="0.35">
      <c r="A7" s="5" t="s">
        <v>11</v>
      </c>
      <c r="B7" s="54">
        <v>6000000</v>
      </c>
      <c r="C7" s="45"/>
    </row>
    <row r="8" spans="1:3" ht="30" customHeight="1" x14ac:dyDescent="0.35">
      <c r="A8" s="27" t="s">
        <v>12</v>
      </c>
      <c r="B8" s="45" t="s">
        <v>13</v>
      </c>
      <c r="C8" s="45"/>
    </row>
    <row r="9" spans="1:3" x14ac:dyDescent="0.35">
      <c r="A9" s="5" t="s">
        <v>14</v>
      </c>
      <c r="B9" s="41" t="s">
        <v>126</v>
      </c>
      <c r="C9" s="42"/>
    </row>
    <row r="10" spans="1:3" x14ac:dyDescent="0.35">
      <c r="A10" s="46" t="s">
        <v>129</v>
      </c>
      <c r="B10" s="47" t="s">
        <v>127</v>
      </c>
      <c r="C10" s="45"/>
    </row>
    <row r="11" spans="1:3" ht="30" customHeight="1" x14ac:dyDescent="0.35">
      <c r="A11" s="46"/>
      <c r="B11" s="45"/>
      <c r="C11" s="45"/>
    </row>
    <row r="12" spans="1:3" ht="59.5" customHeight="1" x14ac:dyDescent="0.35">
      <c r="A12" s="46"/>
      <c r="B12" s="45"/>
      <c r="C12" s="45"/>
    </row>
    <row r="13" spans="1:3" x14ac:dyDescent="0.35">
      <c r="A13" s="5" t="s">
        <v>15</v>
      </c>
      <c r="B13" s="45" t="s">
        <v>16</v>
      </c>
      <c r="C13" s="45"/>
    </row>
    <row r="14" spans="1:3" ht="17.25" customHeight="1" x14ac:dyDescent="0.35">
      <c r="A14" s="5" t="s">
        <v>17</v>
      </c>
      <c r="B14" s="48" t="s">
        <v>130</v>
      </c>
      <c r="C14" s="48"/>
    </row>
    <row r="15" spans="1:3" ht="15.75" customHeight="1" x14ac:dyDescent="0.35">
      <c r="A15" s="5" t="s">
        <v>18</v>
      </c>
      <c r="B15" s="48" t="s">
        <v>19</v>
      </c>
      <c r="C15" s="48"/>
    </row>
    <row r="16" spans="1:3" ht="33" customHeight="1" x14ac:dyDescent="0.35">
      <c r="A16" s="5" t="s">
        <v>20</v>
      </c>
      <c r="B16" s="41" t="s">
        <v>21</v>
      </c>
      <c r="C16" s="42"/>
    </row>
    <row r="17" spans="1:3" ht="18.75" customHeight="1" x14ac:dyDescent="0.35">
      <c r="A17" s="5" t="s">
        <v>22</v>
      </c>
      <c r="B17" s="43" t="s">
        <v>23</v>
      </c>
      <c r="C17" s="44"/>
    </row>
    <row r="18" spans="1:3" x14ac:dyDescent="0.35">
      <c r="A18" s="5" t="s">
        <v>24</v>
      </c>
      <c r="B18" s="43" t="s">
        <v>128</v>
      </c>
      <c r="C18" s="44"/>
    </row>
    <row r="19" spans="1:3" x14ac:dyDescent="0.35">
      <c r="A19" s="5" t="s">
        <v>25</v>
      </c>
      <c r="B19" s="45" t="s">
        <v>26</v>
      </c>
      <c r="C19" s="45"/>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NOTAS!$A$4:$A$5</xm:f>
          </x14:formula1>
          <xm:sqref>B5:C5</xm:sqref>
        </x14:dataValidation>
        <x14:dataValidation type="list" allowBlank="1" showInputMessage="1" showErrorMessage="1" xr:uid="{00000000-0002-0000-0000-00000100000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27</v>
      </c>
    </row>
    <row r="2" spans="1:1" x14ac:dyDescent="0.35">
      <c r="A2" s="6" t="s">
        <v>6</v>
      </c>
    </row>
    <row r="3" spans="1:1" x14ac:dyDescent="0.35">
      <c r="A3" s="6"/>
    </row>
    <row r="4" spans="1:1" x14ac:dyDescent="0.35">
      <c r="A4" s="6" t="s">
        <v>8</v>
      </c>
    </row>
    <row r="5" spans="1:1" x14ac:dyDescent="0.35">
      <c r="A5" s="6" t="s">
        <v>28</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C50"/>
  <sheetViews>
    <sheetView tabSelected="1" zoomScale="70" zoomScaleNormal="70" workbookViewId="0">
      <selection activeCell="A46" sqref="A46:B46"/>
    </sheetView>
  </sheetViews>
  <sheetFormatPr baseColWidth="10" defaultColWidth="0" defaultRowHeight="14.5" x14ac:dyDescent="0.35"/>
  <cols>
    <col min="1" max="1" width="44.453125" customWidth="1"/>
    <col min="2" max="2" width="36.26953125" customWidth="1"/>
    <col min="3" max="3" width="64.453125" customWidth="1"/>
    <col min="4" max="16384" width="11.453125" hidden="1"/>
  </cols>
  <sheetData>
    <row r="1" spans="1:3" ht="18.5" x14ac:dyDescent="0.35">
      <c r="A1" s="62" t="s">
        <v>29</v>
      </c>
      <c r="B1" s="62"/>
      <c r="C1" s="62"/>
    </row>
    <row r="2" spans="1:3" x14ac:dyDescent="0.35">
      <c r="A2" s="5" t="s">
        <v>30</v>
      </c>
      <c r="B2" s="43" t="s">
        <v>154</v>
      </c>
      <c r="C2" s="44"/>
    </row>
    <row r="3" spans="1:3" s="17" customFormat="1" x14ac:dyDescent="0.35">
      <c r="A3" s="5" t="s">
        <v>131</v>
      </c>
      <c r="B3" s="45" t="str">
        <f>'GENERALES NOTA 322'!B2:C2</f>
        <v>PRF-80053-2020-35984</v>
      </c>
      <c r="C3" s="45"/>
    </row>
    <row r="4" spans="1:3" s="2" customFormat="1" ht="14.5" customHeight="1" x14ac:dyDescent="0.35">
      <c r="A4" s="5" t="s">
        <v>132</v>
      </c>
      <c r="B4" s="45" t="str">
        <f>'GENERALES NOTA 322'!B3:C3</f>
        <v>CONTRALORÍA GENERAL DE LA REPÚBLICA - GERENCIA DEPARTAMENTAL COLEGIADA DE ANTIOQUIA</v>
      </c>
      <c r="C4" s="45"/>
    </row>
    <row r="5" spans="1:3" s="2" customFormat="1" x14ac:dyDescent="0.35">
      <c r="A5" s="5" t="s">
        <v>92</v>
      </c>
      <c r="B5" s="45" t="str">
        <f>'GENERALES NOTA 322'!B6:C6</f>
        <v>EJERCITO NACIONAL - CUARTA BRIGADA, BATALLÓN DE APOYO Y SERVICIOS PARA EL COMBATE No. 4 CACIQUE YARIGUIES</v>
      </c>
      <c r="C5" s="45"/>
    </row>
    <row r="6" spans="1:3" s="2" customFormat="1" x14ac:dyDescent="0.35">
      <c r="A6" s="5" t="s">
        <v>133</v>
      </c>
      <c r="B6" s="63">
        <f>'GENERALES NOTA 322'!B7:C7</f>
        <v>6000000</v>
      </c>
      <c r="C6" s="63"/>
    </row>
    <row r="7" spans="1:3" s="2" customFormat="1" x14ac:dyDescent="0.35">
      <c r="A7" s="5" t="s">
        <v>134</v>
      </c>
      <c r="B7" s="45" t="str">
        <f>'GENERALES NOTA 322'!B8:C8</f>
        <v>ZURICH COLOMBIA SEGUROS SA., MAPFRE SEGUROS GENERALES DE COLOMBIA S.A., LA PREVISORA S.A, AXA COLPATRIA SEGUROS S.A. Y ALLIANZ SEGUROS S.A.</v>
      </c>
      <c r="C7" s="45"/>
    </row>
    <row r="8" spans="1:3" x14ac:dyDescent="0.35">
      <c r="A8" s="18" t="s">
        <v>31</v>
      </c>
      <c r="B8" s="16" t="s">
        <v>135</v>
      </c>
      <c r="C8" s="16" t="s">
        <v>136</v>
      </c>
    </row>
    <row r="9" spans="1:3" x14ac:dyDescent="0.35">
      <c r="A9" s="18" t="s">
        <v>32</v>
      </c>
      <c r="B9" s="45" t="s">
        <v>137</v>
      </c>
      <c r="C9" s="45"/>
    </row>
    <row r="10" spans="1:3" ht="88.5" customHeight="1" x14ac:dyDescent="0.35">
      <c r="A10" s="30" t="s">
        <v>33</v>
      </c>
      <c r="B10" s="31">
        <v>168178362</v>
      </c>
      <c r="C10" s="32" t="s">
        <v>155</v>
      </c>
    </row>
    <row r="11" spans="1:3" x14ac:dyDescent="0.35">
      <c r="A11" s="18" t="s">
        <v>34</v>
      </c>
      <c r="B11" s="49" t="s">
        <v>100</v>
      </c>
      <c r="C11" s="50"/>
    </row>
    <row r="12" spans="1:3" x14ac:dyDescent="0.35">
      <c r="A12" s="18" t="s">
        <v>35</v>
      </c>
      <c r="B12" s="45" t="s">
        <v>138</v>
      </c>
      <c r="C12" s="45"/>
    </row>
    <row r="13" spans="1:3" x14ac:dyDescent="0.35">
      <c r="A13" s="18" t="s">
        <v>36</v>
      </c>
      <c r="B13" s="45" t="s">
        <v>101</v>
      </c>
      <c r="C13" s="45"/>
    </row>
    <row r="14" spans="1:3" x14ac:dyDescent="0.35">
      <c r="A14" s="18" t="s">
        <v>37</v>
      </c>
      <c r="B14" s="45" t="s">
        <v>96</v>
      </c>
      <c r="C14" s="45"/>
    </row>
    <row r="15" spans="1:3" x14ac:dyDescent="0.35">
      <c r="A15" s="64" t="s">
        <v>38</v>
      </c>
      <c r="B15" s="45" t="s">
        <v>108</v>
      </c>
      <c r="C15" s="45"/>
    </row>
    <row r="16" spans="1:3" x14ac:dyDescent="0.35">
      <c r="A16" s="65"/>
      <c r="B16" s="28" t="s">
        <v>39</v>
      </c>
      <c r="C16" s="28" t="s">
        <v>40</v>
      </c>
    </row>
    <row r="17" spans="1:3" x14ac:dyDescent="0.35">
      <c r="A17" s="65"/>
      <c r="B17" s="8" t="s">
        <v>139</v>
      </c>
      <c r="C17" s="8" t="s">
        <v>140</v>
      </c>
    </row>
    <row r="18" spans="1:3" x14ac:dyDescent="0.35">
      <c r="A18" s="65"/>
      <c r="B18" s="8" t="s">
        <v>141</v>
      </c>
      <c r="C18" s="33">
        <v>0.22500000000000001</v>
      </c>
    </row>
    <row r="19" spans="1:3" x14ac:dyDescent="0.35">
      <c r="A19" s="65"/>
      <c r="B19" s="8" t="s">
        <v>142</v>
      </c>
      <c r="C19" s="33">
        <v>0.215</v>
      </c>
    </row>
    <row r="20" spans="1:3" ht="29" x14ac:dyDescent="0.35">
      <c r="A20" s="65"/>
      <c r="B20" s="8" t="s">
        <v>143</v>
      </c>
      <c r="C20" s="34" t="s">
        <v>144</v>
      </c>
    </row>
    <row r="21" spans="1:3" ht="29" x14ac:dyDescent="0.35">
      <c r="A21" s="65"/>
      <c r="B21" s="8" t="s">
        <v>145</v>
      </c>
      <c r="C21" s="35">
        <v>0.12</v>
      </c>
    </row>
    <row r="22" spans="1:3" x14ac:dyDescent="0.35">
      <c r="A22" s="18" t="s">
        <v>41</v>
      </c>
      <c r="B22" s="45" t="s">
        <v>101</v>
      </c>
      <c r="C22" s="45"/>
    </row>
    <row r="23" spans="1:3" x14ac:dyDescent="0.35">
      <c r="A23" s="18" t="s">
        <v>42</v>
      </c>
      <c r="B23" s="49"/>
      <c r="C23" s="50"/>
    </row>
    <row r="24" spans="1:3" x14ac:dyDescent="0.35">
      <c r="A24" s="29" t="s">
        <v>43</v>
      </c>
      <c r="B24" s="45" t="s">
        <v>101</v>
      </c>
      <c r="C24" s="45"/>
    </row>
    <row r="25" spans="1:3" x14ac:dyDescent="0.35">
      <c r="A25" s="61" t="s">
        <v>44</v>
      </c>
      <c r="B25" s="61"/>
      <c r="C25" s="61"/>
    </row>
    <row r="26" spans="1:3" x14ac:dyDescent="0.35">
      <c r="A26" s="56" t="s">
        <v>45</v>
      </c>
      <c r="B26" s="57"/>
      <c r="C26" s="16" t="s">
        <v>146</v>
      </c>
    </row>
    <row r="27" spans="1:3" ht="32.25" customHeight="1" x14ac:dyDescent="0.35">
      <c r="A27" s="56" t="s">
        <v>46</v>
      </c>
      <c r="B27" s="57"/>
      <c r="C27" s="36" t="s">
        <v>147</v>
      </c>
    </row>
    <row r="28" spans="1:3" ht="76.5" customHeight="1" x14ac:dyDescent="0.35">
      <c r="A28" s="56" t="s">
        <v>148</v>
      </c>
      <c r="B28" s="57"/>
      <c r="C28" s="37" t="s">
        <v>156</v>
      </c>
    </row>
    <row r="29" spans="1:3" ht="30" customHeight="1" x14ac:dyDescent="0.35">
      <c r="A29" s="56" t="s">
        <v>47</v>
      </c>
      <c r="B29" s="57"/>
      <c r="C29" s="38" t="s">
        <v>146</v>
      </c>
    </row>
    <row r="30" spans="1:3" ht="72.5" x14ac:dyDescent="0.35">
      <c r="A30" s="56" t="s">
        <v>48</v>
      </c>
      <c r="B30" s="57"/>
      <c r="C30" s="36" t="s">
        <v>149</v>
      </c>
    </row>
    <row r="31" spans="1:3" ht="32.25" customHeight="1" x14ac:dyDescent="0.35">
      <c r="A31" s="56" t="s">
        <v>49</v>
      </c>
      <c r="B31" s="57"/>
      <c r="C31" s="39" t="s">
        <v>150</v>
      </c>
    </row>
    <row r="32" spans="1:3" x14ac:dyDescent="0.35">
      <c r="A32" s="56" t="s">
        <v>50</v>
      </c>
      <c r="B32" s="57"/>
      <c r="C32" s="16" t="s">
        <v>26</v>
      </c>
    </row>
    <row r="33" spans="1:3" ht="84" customHeight="1" x14ac:dyDescent="0.35">
      <c r="A33" s="58" t="s">
        <v>51</v>
      </c>
      <c r="B33" s="59"/>
      <c r="C33" s="40" t="s">
        <v>151</v>
      </c>
    </row>
    <row r="34" spans="1:3" x14ac:dyDescent="0.35">
      <c r="A34" s="60" t="s">
        <v>52</v>
      </c>
      <c r="B34" s="60"/>
      <c r="C34" s="60"/>
    </row>
    <row r="35" spans="1:3" x14ac:dyDescent="0.35">
      <c r="A35" s="55" t="s">
        <v>53</v>
      </c>
      <c r="B35" s="55"/>
      <c r="C35" s="8" t="s">
        <v>26</v>
      </c>
    </row>
    <row r="36" spans="1:3" ht="72.5" x14ac:dyDescent="0.35">
      <c r="A36" s="55" t="s">
        <v>54</v>
      </c>
      <c r="B36" s="55"/>
      <c r="C36" s="8" t="s">
        <v>156</v>
      </c>
    </row>
    <row r="37" spans="1:3" x14ac:dyDescent="0.35">
      <c r="A37" s="55" t="s">
        <v>55</v>
      </c>
      <c r="B37" s="55"/>
      <c r="C37" s="8" t="s">
        <v>26</v>
      </c>
    </row>
    <row r="38" spans="1:3" x14ac:dyDescent="0.35">
      <c r="A38" s="55" t="s">
        <v>56</v>
      </c>
      <c r="B38" s="55"/>
      <c r="C38" s="8" t="s">
        <v>26</v>
      </c>
    </row>
    <row r="39" spans="1:3" x14ac:dyDescent="0.35">
      <c r="A39" s="55" t="s">
        <v>57</v>
      </c>
      <c r="B39" s="55"/>
      <c r="C39" s="8" t="s">
        <v>26</v>
      </c>
    </row>
    <row r="40" spans="1:3" x14ac:dyDescent="0.35">
      <c r="A40" s="55" t="s">
        <v>58</v>
      </c>
      <c r="B40" s="55"/>
      <c r="C40" s="8" t="s">
        <v>26</v>
      </c>
    </row>
    <row r="41" spans="1:3" x14ac:dyDescent="0.35">
      <c r="A41" s="55" t="s">
        <v>59</v>
      </c>
      <c r="B41" s="55"/>
      <c r="C41" s="8" t="s">
        <v>26</v>
      </c>
    </row>
    <row r="42" spans="1:3" x14ac:dyDescent="0.35">
      <c r="A42" s="55" t="s">
        <v>60</v>
      </c>
      <c r="B42" s="55"/>
      <c r="C42" s="8" t="s">
        <v>26</v>
      </c>
    </row>
    <row r="43" spans="1:3" x14ac:dyDescent="0.35">
      <c r="A43" s="55" t="s">
        <v>61</v>
      </c>
      <c r="B43" s="55"/>
      <c r="C43" s="8" t="s">
        <v>26</v>
      </c>
    </row>
    <row r="44" spans="1:3" x14ac:dyDescent="0.35">
      <c r="A44" s="55" t="s">
        <v>62</v>
      </c>
      <c r="B44" s="55"/>
      <c r="C44" s="8" t="s">
        <v>26</v>
      </c>
    </row>
    <row r="45" spans="1:3" x14ac:dyDescent="0.35">
      <c r="A45" s="55" t="s">
        <v>63</v>
      </c>
      <c r="B45" s="55"/>
      <c r="C45" s="8" t="s">
        <v>152</v>
      </c>
    </row>
    <row r="46" spans="1:3" ht="72.5" x14ac:dyDescent="0.35">
      <c r="A46" s="55" t="s">
        <v>64</v>
      </c>
      <c r="B46" s="55"/>
      <c r="C46" s="89" t="s">
        <v>153</v>
      </c>
    </row>
    <row r="47" spans="1:3" x14ac:dyDescent="0.35">
      <c r="A47" s="55" t="s">
        <v>65</v>
      </c>
      <c r="B47" s="55"/>
      <c r="C47" s="89" t="s">
        <v>26</v>
      </c>
    </row>
    <row r="48" spans="1:3" x14ac:dyDescent="0.35">
      <c r="A48" s="55" t="s">
        <v>66</v>
      </c>
      <c r="B48" s="55"/>
      <c r="C48" s="89" t="s">
        <v>26</v>
      </c>
    </row>
    <row r="49" spans="1:3" ht="72.5" x14ac:dyDescent="0.35">
      <c r="A49" s="55" t="s">
        <v>67</v>
      </c>
      <c r="B49" s="55"/>
      <c r="C49" s="89" t="s">
        <v>153</v>
      </c>
    </row>
    <row r="50" spans="1:3" x14ac:dyDescent="0.35">
      <c r="A50" s="55" t="s">
        <v>68</v>
      </c>
      <c r="B50" s="55"/>
      <c r="C50" s="8" t="s">
        <v>26</v>
      </c>
    </row>
  </sheetData>
  <mergeCells count="43">
    <mergeCell ref="B14:C14"/>
    <mergeCell ref="A15:A21"/>
    <mergeCell ref="B15:C15"/>
    <mergeCell ref="B13:C13"/>
    <mergeCell ref="A1:C1"/>
    <mergeCell ref="B9:C9"/>
    <mergeCell ref="B11:C11"/>
    <mergeCell ref="B12:C12"/>
    <mergeCell ref="B2:C2"/>
    <mergeCell ref="B4:C4"/>
    <mergeCell ref="B5:C5"/>
    <mergeCell ref="B6:C6"/>
    <mergeCell ref="B7:C7"/>
    <mergeCell ref="A29:B29"/>
    <mergeCell ref="B22:C22"/>
    <mergeCell ref="B23:C23"/>
    <mergeCell ref="B24:C24"/>
    <mergeCell ref="A25:C25"/>
    <mergeCell ref="A26:B26"/>
    <mergeCell ref="A28:B28"/>
    <mergeCell ref="A45:B45"/>
    <mergeCell ref="A39:B39"/>
    <mergeCell ref="A34:C34"/>
    <mergeCell ref="A35:B35"/>
    <mergeCell ref="A36:B36"/>
    <mergeCell ref="A37:B37"/>
    <mergeCell ref="A38:B38"/>
    <mergeCell ref="B3:C3"/>
    <mergeCell ref="A48:B48"/>
    <mergeCell ref="A49:B49"/>
    <mergeCell ref="A50:B50"/>
    <mergeCell ref="A46:B46"/>
    <mergeCell ref="A30:B30"/>
    <mergeCell ref="A31:B31"/>
    <mergeCell ref="A32:B32"/>
    <mergeCell ref="A33:B33"/>
    <mergeCell ref="A47:B47"/>
    <mergeCell ref="A40:B40"/>
    <mergeCell ref="A41:B41"/>
    <mergeCell ref="A42:B42"/>
    <mergeCell ref="A43:B43"/>
    <mergeCell ref="A44:B44"/>
    <mergeCell ref="A27:B2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Hoja2!$D$2:$D$3</xm:f>
          </x14:formula1>
          <xm:sqref>B23:C23</xm:sqref>
        </x14:dataValidation>
        <x14:dataValidation type="list" allowBlank="1" showInputMessage="1" showErrorMessage="1" xr:uid="{00000000-0002-0000-0200-000001000000}">
          <x14:formula1>
            <xm:f>Hoja2!$C$2:$C$4</xm:f>
          </x14:formula1>
          <xm:sqref>B15:C15</xm:sqref>
        </x14:dataValidation>
        <x14:dataValidation type="list" allowBlank="1" showInputMessage="1" showErrorMessage="1" xr:uid="{00000000-0002-0000-0200-000002000000}">
          <x14:formula1>
            <xm:f>Hoja2!$A$2:$A$5</xm:f>
          </x14:formula1>
          <xm:sqref>B11:C11</xm:sqref>
        </x14:dataValidation>
        <x14:dataValidation type="list" allowBlank="1" showInputMessage="1" showErrorMessage="1" xr:uid="{00000000-0002-0000-0200-000003000000}">
          <x14:formula1>
            <xm:f>Hoja2!$B$1:$B$2</xm:f>
          </x14:formula1>
          <xm:sqref>B24:C24 B13:C14 B22:C22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XFC50"/>
  <sheetViews>
    <sheetView zoomScale="80" zoomScaleNormal="80" workbookViewId="0">
      <selection activeCell="A16" sqref="A16"/>
    </sheetView>
  </sheetViews>
  <sheetFormatPr baseColWidth="10" defaultColWidth="0" defaultRowHeight="14.5" x14ac:dyDescent="0.35"/>
  <cols>
    <col min="1" max="1" width="41.81640625" style="23" customWidth="1"/>
    <col min="2" max="2" width="30.54296875" style="23" customWidth="1"/>
    <col min="3" max="3" width="76.1796875" style="23"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7" t="s">
        <v>69</v>
      </c>
      <c r="B1" s="67"/>
      <c r="C1" s="67"/>
    </row>
    <row r="2" spans="1:6" x14ac:dyDescent="0.35">
      <c r="A2" s="19" t="s">
        <v>30</v>
      </c>
      <c r="B2" s="68" t="str">
        <f>'GENERALES NOTA 321'!B2:C2</f>
        <v>Siniestro 141845783 (Instrumental) - Aplicativo 194113</v>
      </c>
      <c r="C2" s="69"/>
    </row>
    <row r="3" spans="1:6" x14ac:dyDescent="0.35">
      <c r="A3" s="20" t="s">
        <v>1</v>
      </c>
      <c r="B3" s="70" t="str">
        <f>'GENERALES NOTA 322'!B2:C2</f>
        <v>PRF-80053-2020-35984</v>
      </c>
      <c r="C3" s="71"/>
    </row>
    <row r="4" spans="1:6" s="2" customFormat="1" x14ac:dyDescent="0.35">
      <c r="A4" s="21" t="s">
        <v>3</v>
      </c>
      <c r="B4" s="72" t="str">
        <f>'GENERALES NOTA 322'!B3:C3</f>
        <v>CONTRALORÍA GENERAL DE LA REPÚBLICA - GERENCIA DEPARTAMENTAL COLEGIADA DE ANTIOQUIA</v>
      </c>
      <c r="C4" s="72"/>
    </row>
    <row r="5" spans="1:6" s="2" customFormat="1" x14ac:dyDescent="0.35">
      <c r="A5" s="21" t="s">
        <v>9</v>
      </c>
      <c r="B5" s="68" t="str">
        <f>'GENERALES NOTA 321'!B5:C5</f>
        <v>EJERCITO NACIONAL - CUARTA BRIGADA, BATALLÓN DE APOYO Y SERVICIOS PARA EL COMBATE No. 4 CACIQUE YARIGUIES</v>
      </c>
      <c r="C5" s="69"/>
    </row>
    <row r="6" spans="1:6" s="2" customFormat="1" x14ac:dyDescent="0.35">
      <c r="A6" s="5" t="s">
        <v>70</v>
      </c>
      <c r="B6" s="73">
        <f>'GENERALES NOTA 321'!B10:C10</f>
        <v>168178362</v>
      </c>
      <c r="C6" s="74"/>
    </row>
    <row r="7" spans="1:6" s="2" customFormat="1" x14ac:dyDescent="0.35">
      <c r="A7" s="5" t="s">
        <v>11</v>
      </c>
      <c r="B7" s="66">
        <f>'GENERALES NOTA 322'!B7:C7</f>
        <v>6000000</v>
      </c>
      <c r="C7" s="66"/>
    </row>
    <row r="8" spans="1:6" s="2" customFormat="1" x14ac:dyDescent="0.35">
      <c r="A8" s="21" t="s">
        <v>12</v>
      </c>
      <c r="B8" s="72" t="str">
        <f>'GENERALES NOTA 322'!B8:C8</f>
        <v>ZURICH COLOMBIA SEGUROS SA., MAPFRE SEGUROS GENERALES DE COLOMBIA S.A., LA PREVISORA S.A, AXA COLPATRIA SEGUROS S.A. Y ALLIANZ SEGUROS S.A.</v>
      </c>
      <c r="C8" s="72"/>
    </row>
    <row r="9" spans="1:6" ht="23.25" customHeight="1" x14ac:dyDescent="0.35">
      <c r="A9" s="22" t="s">
        <v>71</v>
      </c>
      <c r="B9" s="70" t="s">
        <v>72</v>
      </c>
      <c r="C9" s="71"/>
    </row>
    <row r="10" spans="1:6" ht="58" x14ac:dyDescent="0.35">
      <c r="A10" s="21" t="s">
        <v>73</v>
      </c>
      <c r="B10" s="76"/>
      <c r="C10" s="77"/>
      <c r="E10" t="s">
        <v>74</v>
      </c>
      <c r="F10" s="11">
        <v>0.7</v>
      </c>
    </row>
    <row r="11" spans="1:6" x14ac:dyDescent="0.35">
      <c r="A11" s="26" t="s">
        <v>75</v>
      </c>
      <c r="B11" s="78">
        <f>(B12-B14)*B13</f>
        <v>6000000</v>
      </c>
      <c r="C11" s="79"/>
      <c r="E11" t="s">
        <v>72</v>
      </c>
      <c r="F11" s="11">
        <v>0.3</v>
      </c>
    </row>
    <row r="12" spans="1:6" x14ac:dyDescent="0.35">
      <c r="A12" s="10" t="s">
        <v>76</v>
      </c>
      <c r="B12" s="82">
        <f>MIN(B6,B7)</f>
        <v>6000000</v>
      </c>
      <c r="C12" s="83"/>
      <c r="F12" s="11"/>
    </row>
    <row r="13" spans="1:6" x14ac:dyDescent="0.35">
      <c r="A13" s="22" t="s">
        <v>38</v>
      </c>
      <c r="B13" s="84">
        <v>1</v>
      </c>
      <c r="C13" s="84"/>
      <c r="F13" s="11"/>
    </row>
    <row r="14" spans="1:6" x14ac:dyDescent="0.35">
      <c r="A14" s="22" t="s">
        <v>77</v>
      </c>
      <c r="B14" s="85">
        <v>0</v>
      </c>
      <c r="C14" s="86"/>
      <c r="F14" s="11"/>
    </row>
    <row r="15" spans="1:6" x14ac:dyDescent="0.35">
      <c r="A15" s="25" t="s">
        <v>78</v>
      </c>
      <c r="B15" s="80">
        <f>IFERROR(B11*(VLOOKUP(B9,E10:F15,2,0)),16666)</f>
        <v>1800000</v>
      </c>
      <c r="C15" s="81"/>
    </row>
    <row r="16" spans="1:6" ht="180" customHeight="1" x14ac:dyDescent="0.35">
      <c r="A16" s="21" t="s">
        <v>79</v>
      </c>
      <c r="B16" s="70"/>
      <c r="C16" s="71"/>
    </row>
    <row r="17" spans="1:3" ht="87" x14ac:dyDescent="0.35">
      <c r="A17" s="21" t="s">
        <v>80</v>
      </c>
      <c r="B17" s="75"/>
      <c r="C17" s="75"/>
    </row>
    <row r="19" spans="1:3" x14ac:dyDescent="0.35">
      <c r="B19" s="24"/>
      <c r="C19" s="24"/>
    </row>
    <row r="20" spans="1:3" x14ac:dyDescent="0.35">
      <c r="B20" s="24"/>
      <c r="C20" s="24"/>
    </row>
    <row r="21" spans="1:3" x14ac:dyDescent="0.35">
      <c r="B21" s="24"/>
      <c r="C21" s="24"/>
    </row>
    <row r="22" spans="1:3" x14ac:dyDescent="0.35">
      <c r="B22" s="24"/>
      <c r="C22" s="24"/>
    </row>
    <row r="23" spans="1:3" x14ac:dyDescent="0.35">
      <c r="B23" s="24"/>
      <c r="C23" s="24"/>
    </row>
    <row r="24" spans="1:3" x14ac:dyDescent="0.35">
      <c r="B24" s="24"/>
      <c r="C24" s="24"/>
    </row>
    <row r="25" spans="1:3" x14ac:dyDescent="0.35">
      <c r="B25" s="24"/>
      <c r="C25" s="24"/>
    </row>
    <row r="26" spans="1:3" x14ac:dyDescent="0.35">
      <c r="B26" s="24"/>
      <c r="C26" s="24"/>
    </row>
    <row r="27" spans="1:3" x14ac:dyDescent="0.35">
      <c r="B27" s="24"/>
      <c r="C27" s="24"/>
    </row>
    <row r="28" spans="1:3" x14ac:dyDescent="0.35">
      <c r="B28" s="24"/>
      <c r="C28" s="24"/>
    </row>
    <row r="29" spans="1:3" x14ac:dyDescent="0.35">
      <c r="B29" s="24"/>
      <c r="C29" s="24"/>
    </row>
    <row r="30" spans="1:3" x14ac:dyDescent="0.35">
      <c r="B30" s="24"/>
      <c r="C30" s="24"/>
    </row>
    <row r="31" spans="1:3" x14ac:dyDescent="0.35">
      <c r="B31" s="24"/>
      <c r="C31" s="24"/>
    </row>
    <row r="32" spans="1:3" x14ac:dyDescent="0.35">
      <c r="B32" s="24"/>
      <c r="C32" s="24"/>
    </row>
    <row r="33" spans="2:3" x14ac:dyDescent="0.35">
      <c r="B33" s="24"/>
      <c r="C33" s="24"/>
    </row>
    <row r="34" spans="2:3" x14ac:dyDescent="0.35">
      <c r="B34" s="24"/>
      <c r="C34" s="24"/>
    </row>
    <row r="35" spans="2:3" x14ac:dyDescent="0.35">
      <c r="B35" s="24"/>
      <c r="C35" s="24"/>
    </row>
    <row r="36" spans="2:3" x14ac:dyDescent="0.35">
      <c r="B36" s="24"/>
      <c r="C36" s="24"/>
    </row>
    <row r="37" spans="2:3" x14ac:dyDescent="0.35">
      <c r="B37" s="24"/>
      <c r="C37" s="24"/>
    </row>
    <row r="38" spans="2:3" x14ac:dyDescent="0.35">
      <c r="B38" s="24"/>
      <c r="C38" s="24"/>
    </row>
    <row r="39" spans="2:3" x14ac:dyDescent="0.35">
      <c r="B39" s="24"/>
      <c r="C39" s="24"/>
    </row>
    <row r="40" spans="2:3" x14ac:dyDescent="0.35">
      <c r="B40" s="24"/>
      <c r="C40" s="24"/>
    </row>
    <row r="41" spans="2:3" x14ac:dyDescent="0.35">
      <c r="B41" s="24"/>
      <c r="C41" s="24"/>
    </row>
    <row r="42" spans="2:3" x14ac:dyDescent="0.35">
      <c r="B42" s="24"/>
      <c r="C42" s="24"/>
    </row>
    <row r="43" spans="2:3" x14ac:dyDescent="0.35">
      <c r="B43" s="24"/>
      <c r="C43" s="24"/>
    </row>
    <row r="44" spans="2:3" x14ac:dyDescent="0.35">
      <c r="B44" s="24"/>
      <c r="C44" s="24"/>
    </row>
    <row r="45" spans="2:3" x14ac:dyDescent="0.35">
      <c r="B45" s="24"/>
      <c r="C45" s="24"/>
    </row>
    <row r="46" spans="2:3" x14ac:dyDescent="0.35">
      <c r="B46" s="24"/>
      <c r="C46" s="24"/>
    </row>
    <row r="47" spans="2:3" x14ac:dyDescent="0.35">
      <c r="B47" s="24"/>
      <c r="C47" s="24"/>
    </row>
    <row r="48" spans="2:3" x14ac:dyDescent="0.35">
      <c r="B48" s="24"/>
      <c r="C48" s="24"/>
    </row>
    <row r="49" spans="2:3" x14ac:dyDescent="0.35">
      <c r="B49" s="24"/>
      <c r="C49" s="24"/>
    </row>
    <row r="50" spans="2:3" x14ac:dyDescent="0.35">
      <c r="B50" s="24"/>
      <c r="C50" s="24"/>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XFC50"/>
  <sheetViews>
    <sheetView zoomScale="70" zoomScaleNormal="70" workbookViewId="0">
      <selection activeCell="B9" sqref="B9:C9"/>
    </sheetView>
  </sheetViews>
  <sheetFormatPr baseColWidth="10" defaultColWidth="0" defaultRowHeight="14.5" x14ac:dyDescent="0.35"/>
  <cols>
    <col min="1" max="1" width="41.81640625" style="23" customWidth="1"/>
    <col min="2" max="2" width="30.54296875" style="23" customWidth="1"/>
    <col min="3" max="3" width="76.1796875" style="23"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7" t="s">
        <v>69</v>
      </c>
      <c r="B1" s="67"/>
      <c r="C1" s="67"/>
    </row>
    <row r="2" spans="1:6" x14ac:dyDescent="0.35">
      <c r="A2" s="19" t="s">
        <v>30</v>
      </c>
      <c r="B2" s="68" t="str">
        <f>'GENERALES NOTA 321'!B2:C2</f>
        <v>Siniestro 141845783 (Instrumental) - Aplicativo 194113</v>
      </c>
      <c r="C2" s="69"/>
    </row>
    <row r="3" spans="1:6" x14ac:dyDescent="0.35">
      <c r="A3" s="20" t="s">
        <v>1</v>
      </c>
      <c r="B3" s="70" t="str">
        <f>'GENERALES NOTA 322'!B2:C2</f>
        <v>PRF-80053-2020-35984</v>
      </c>
      <c r="C3" s="71"/>
    </row>
    <row r="4" spans="1:6" s="2" customFormat="1" x14ac:dyDescent="0.35">
      <c r="A4" s="21" t="s">
        <v>3</v>
      </c>
      <c r="B4" s="72" t="str">
        <f>'GENERALES NOTA 322'!B3:C3</f>
        <v>CONTRALORÍA GENERAL DE LA REPÚBLICA - GERENCIA DEPARTAMENTAL COLEGIADA DE ANTIOQUIA</v>
      </c>
      <c r="C4" s="72"/>
    </row>
    <row r="5" spans="1:6" s="2" customFormat="1" x14ac:dyDescent="0.35">
      <c r="A5" s="21" t="s">
        <v>9</v>
      </c>
      <c r="B5" s="68" t="str">
        <f>'GENERALES NOTA 321'!B5:C5</f>
        <v>EJERCITO NACIONAL - CUARTA BRIGADA, BATALLÓN DE APOYO Y SERVICIOS PARA EL COMBATE No. 4 CACIQUE YARIGUIES</v>
      </c>
      <c r="C5" s="69"/>
    </row>
    <row r="6" spans="1:6" s="2" customFormat="1" x14ac:dyDescent="0.35">
      <c r="A6" s="5" t="s">
        <v>70</v>
      </c>
      <c r="B6" s="73">
        <f>'GENERALES NOTA 321'!B10:C10</f>
        <v>168178362</v>
      </c>
      <c r="C6" s="74"/>
    </row>
    <row r="7" spans="1:6" s="2" customFormat="1" x14ac:dyDescent="0.35">
      <c r="A7" s="5" t="s">
        <v>11</v>
      </c>
      <c r="B7" s="66">
        <f>'GENERALES NOTA 322'!B7:C7</f>
        <v>6000000</v>
      </c>
      <c r="C7" s="66"/>
    </row>
    <row r="8" spans="1:6" s="2" customFormat="1" x14ac:dyDescent="0.35">
      <c r="A8" s="21" t="s">
        <v>12</v>
      </c>
      <c r="B8" s="72" t="str">
        <f>'GENERALES NOTA 322'!B8:C8</f>
        <v>ZURICH COLOMBIA SEGUROS SA., MAPFRE SEGUROS GENERALES DE COLOMBIA S.A., LA PREVISORA S.A, AXA COLPATRIA SEGUROS S.A. Y ALLIANZ SEGUROS S.A.</v>
      </c>
      <c r="C8" s="72"/>
    </row>
    <row r="9" spans="1:6" ht="23.25" customHeight="1" x14ac:dyDescent="0.35">
      <c r="A9" s="22" t="s">
        <v>71</v>
      </c>
      <c r="B9" s="70" t="s">
        <v>81</v>
      </c>
      <c r="C9" s="71"/>
    </row>
    <row r="10" spans="1:6" ht="58" x14ac:dyDescent="0.35">
      <c r="A10" s="21" t="s">
        <v>73</v>
      </c>
      <c r="B10" s="76"/>
      <c r="C10" s="77"/>
      <c r="E10" t="s">
        <v>74</v>
      </c>
      <c r="F10" s="11">
        <v>0.7</v>
      </c>
    </row>
    <row r="11" spans="1:6" x14ac:dyDescent="0.35">
      <c r="A11" s="26" t="s">
        <v>75</v>
      </c>
      <c r="B11" s="78">
        <f>(B12-B14)*B13</f>
        <v>6000000</v>
      </c>
      <c r="C11" s="79"/>
      <c r="E11" t="s">
        <v>72</v>
      </c>
      <c r="F11" s="11">
        <v>0.3</v>
      </c>
    </row>
    <row r="12" spans="1:6" x14ac:dyDescent="0.35">
      <c r="A12" s="10" t="s">
        <v>76</v>
      </c>
      <c r="B12" s="82">
        <f>MIN(B6,B7)</f>
        <v>6000000</v>
      </c>
      <c r="C12" s="83"/>
      <c r="F12" s="11"/>
    </row>
    <row r="13" spans="1:6" x14ac:dyDescent="0.35">
      <c r="A13" s="22" t="s">
        <v>38</v>
      </c>
      <c r="B13" s="84">
        <v>1</v>
      </c>
      <c r="C13" s="84"/>
      <c r="F13" s="11"/>
    </row>
    <row r="14" spans="1:6" x14ac:dyDescent="0.35">
      <c r="A14" s="22" t="s">
        <v>77</v>
      </c>
      <c r="B14" s="85">
        <v>0</v>
      </c>
      <c r="C14" s="85"/>
      <c r="F14" s="11"/>
    </row>
    <row r="15" spans="1:6" x14ac:dyDescent="0.35">
      <c r="A15" s="25" t="s">
        <v>78</v>
      </c>
      <c r="B15" s="80">
        <f>IFERROR(B11*(VLOOKUP(B9,E10:F15,2,0)),16666)</f>
        <v>16666</v>
      </c>
      <c r="C15" s="81"/>
    </row>
    <row r="16" spans="1:6" ht="180" customHeight="1" x14ac:dyDescent="0.35">
      <c r="A16" s="21" t="s">
        <v>79</v>
      </c>
      <c r="B16" s="70"/>
      <c r="C16" s="71"/>
    </row>
    <row r="17" spans="1:3" ht="87" x14ac:dyDescent="0.35">
      <c r="A17" s="21" t="s">
        <v>80</v>
      </c>
      <c r="B17" s="75"/>
      <c r="C17" s="75"/>
    </row>
    <row r="19" spans="1:3" x14ac:dyDescent="0.35">
      <c r="B19" s="24"/>
      <c r="C19" s="24"/>
    </row>
    <row r="20" spans="1:3" x14ac:dyDescent="0.35">
      <c r="B20" s="24"/>
      <c r="C20" s="24"/>
    </row>
    <row r="21" spans="1:3" x14ac:dyDescent="0.35">
      <c r="B21" s="24"/>
      <c r="C21" s="24"/>
    </row>
    <row r="22" spans="1:3" x14ac:dyDescent="0.35">
      <c r="B22" s="24"/>
      <c r="C22" s="24"/>
    </row>
    <row r="23" spans="1:3" x14ac:dyDescent="0.35">
      <c r="B23" s="24"/>
      <c r="C23" s="24"/>
    </row>
    <row r="24" spans="1:3" x14ac:dyDescent="0.35">
      <c r="B24" s="24"/>
      <c r="C24" s="24"/>
    </row>
    <row r="25" spans="1:3" x14ac:dyDescent="0.35">
      <c r="B25" s="24"/>
      <c r="C25" s="24"/>
    </row>
    <row r="26" spans="1:3" x14ac:dyDescent="0.35">
      <c r="B26" s="24"/>
      <c r="C26" s="24"/>
    </row>
    <row r="27" spans="1:3" x14ac:dyDescent="0.35">
      <c r="B27" s="24"/>
      <c r="C27" s="24"/>
    </row>
    <row r="28" spans="1:3" x14ac:dyDescent="0.35">
      <c r="B28" s="24"/>
      <c r="C28" s="24"/>
    </row>
    <row r="29" spans="1:3" x14ac:dyDescent="0.35">
      <c r="B29" s="24"/>
      <c r="C29" s="24"/>
    </row>
    <row r="30" spans="1:3" x14ac:dyDescent="0.35">
      <c r="B30" s="24"/>
      <c r="C30" s="24"/>
    </row>
    <row r="31" spans="1:3" x14ac:dyDescent="0.35">
      <c r="B31" s="24"/>
      <c r="C31" s="24"/>
    </row>
    <row r="32" spans="1:3" x14ac:dyDescent="0.35">
      <c r="B32" s="24"/>
      <c r="C32" s="24"/>
    </row>
    <row r="33" spans="2:3" x14ac:dyDescent="0.35">
      <c r="B33" s="24"/>
      <c r="C33" s="24"/>
    </row>
    <row r="34" spans="2:3" x14ac:dyDescent="0.35">
      <c r="B34" s="24"/>
      <c r="C34" s="24"/>
    </row>
    <row r="35" spans="2:3" x14ac:dyDescent="0.35">
      <c r="B35" s="24"/>
      <c r="C35" s="24"/>
    </row>
    <row r="36" spans="2:3" x14ac:dyDescent="0.35">
      <c r="B36" s="24"/>
      <c r="C36" s="24"/>
    </row>
    <row r="37" spans="2:3" x14ac:dyDescent="0.35">
      <c r="B37" s="24"/>
      <c r="C37" s="24"/>
    </row>
    <row r="38" spans="2:3" x14ac:dyDescent="0.35">
      <c r="B38" s="24"/>
      <c r="C38" s="24"/>
    </row>
    <row r="39" spans="2:3" x14ac:dyDescent="0.35">
      <c r="B39" s="24"/>
      <c r="C39" s="24"/>
    </row>
    <row r="40" spans="2:3" x14ac:dyDescent="0.35">
      <c r="B40" s="24"/>
      <c r="C40" s="24"/>
    </row>
    <row r="41" spans="2:3" x14ac:dyDescent="0.35">
      <c r="B41" s="24"/>
      <c r="C41" s="24"/>
    </row>
    <row r="42" spans="2:3" x14ac:dyDescent="0.35">
      <c r="B42" s="24"/>
      <c r="C42" s="24"/>
    </row>
    <row r="43" spans="2:3" x14ac:dyDescent="0.35">
      <c r="B43" s="24"/>
      <c r="C43" s="24"/>
    </row>
    <row r="44" spans="2:3" x14ac:dyDescent="0.35">
      <c r="B44" s="24"/>
      <c r="C44" s="24"/>
    </row>
    <row r="45" spans="2:3" x14ac:dyDescent="0.35">
      <c r="B45" s="24"/>
      <c r="C45" s="24"/>
    </row>
    <row r="46" spans="2:3" x14ac:dyDescent="0.35">
      <c r="B46" s="24"/>
      <c r="C46" s="24"/>
    </row>
    <row r="47" spans="2:3" x14ac:dyDescent="0.35">
      <c r="B47" s="24"/>
      <c r="C47" s="24"/>
    </row>
    <row r="48" spans="2:3" x14ac:dyDescent="0.35">
      <c r="B48" s="24"/>
      <c r="C48" s="24"/>
    </row>
    <row r="49" spans="2:3" x14ac:dyDescent="0.35">
      <c r="B49" s="24"/>
      <c r="C49" s="24"/>
    </row>
    <row r="50" spans="2:3" x14ac:dyDescent="0.35">
      <c r="B50" s="24"/>
      <c r="C50" s="24"/>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749992370372631"/>
  </sheetPr>
  <dimension ref="A1:XFC13"/>
  <sheetViews>
    <sheetView workbookViewId="0">
      <selection activeCell="B13" sqref="B13"/>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62" t="s">
        <v>82</v>
      </c>
      <c r="B1" s="62"/>
      <c r="C1" s="62"/>
    </row>
    <row r="2" spans="1:3" x14ac:dyDescent="0.35">
      <c r="A2" s="9" t="s">
        <v>30</v>
      </c>
      <c r="B2" s="43" t="str">
        <f>'GENERALES NOTA 321'!B2:C2</f>
        <v>Siniestro 141845783 (Instrumental) - Aplicativo 194113</v>
      </c>
      <c r="C2" s="44"/>
    </row>
    <row r="3" spans="1:3" x14ac:dyDescent="0.35">
      <c r="A3" s="18" t="s">
        <v>1</v>
      </c>
      <c r="B3" s="43" t="str">
        <f>'GENERALES NOTA 322'!B2:C2</f>
        <v>PRF-80053-2020-35984</v>
      </c>
      <c r="C3" s="44"/>
    </row>
    <row r="4" spans="1:3" s="2" customFormat="1" x14ac:dyDescent="0.35">
      <c r="A4" s="5" t="s">
        <v>3</v>
      </c>
      <c r="B4" s="45" t="str">
        <f>'GENERALES NOTA 322'!B3:C3</f>
        <v>CONTRALORÍA GENERAL DE LA REPÚBLICA - GERENCIA DEPARTAMENTAL COLEGIADA DE ANTIOQUIA</v>
      </c>
      <c r="C4" s="45"/>
    </row>
    <row r="5" spans="1:3" s="2" customFormat="1" x14ac:dyDescent="0.35">
      <c r="A5" s="5" t="s">
        <v>9</v>
      </c>
      <c r="B5" s="43" t="str">
        <f>'IMPUTACIÓN- GENERALES NOTA 324 '!B5:C5</f>
        <v>EJERCITO NACIONAL - CUARTA BRIGADA, BATALLÓN DE APOYO Y SERVICIOS PARA EL COMBATE No. 4 CACIQUE YARIGUIES</v>
      </c>
      <c r="C5" s="44"/>
    </row>
    <row r="6" spans="1:3" s="2" customFormat="1" x14ac:dyDescent="0.35">
      <c r="A6" s="5" t="s">
        <v>11</v>
      </c>
      <c r="B6" s="45">
        <f>'GENERALES NOTA 322'!B7:C7</f>
        <v>6000000</v>
      </c>
      <c r="C6" s="45"/>
    </row>
    <row r="7" spans="1:3" s="2" customFormat="1" x14ac:dyDescent="0.35">
      <c r="A7" s="5" t="s">
        <v>12</v>
      </c>
      <c r="B7" s="45" t="str">
        <f>'GENERALES NOTA 322'!B8:C8</f>
        <v>ZURICH COLOMBIA SEGUROS SA., MAPFRE SEGUROS GENERALES DE COLOMBIA S.A., LA PREVISORA S.A, AXA COLPATRIA SEGUROS S.A. Y ALLIANZ SEGUROS S.A.</v>
      </c>
      <c r="C7" s="45"/>
    </row>
    <row r="8" spans="1:3" x14ac:dyDescent="0.35">
      <c r="A8" s="10" t="s">
        <v>71</v>
      </c>
      <c r="B8" s="49"/>
      <c r="C8" s="50"/>
    </row>
    <row r="9" spans="1:3" x14ac:dyDescent="0.35">
      <c r="A9" s="10" t="s">
        <v>75</v>
      </c>
      <c r="B9" s="87"/>
      <c r="C9" s="87"/>
    </row>
    <row r="10" spans="1:3" x14ac:dyDescent="0.35">
      <c r="A10" s="10" t="s">
        <v>83</v>
      </c>
      <c r="B10" s="87"/>
      <c r="C10" s="87"/>
    </row>
    <row r="11" spans="1:3" ht="43.5" x14ac:dyDescent="0.35">
      <c r="A11" s="5" t="s">
        <v>84</v>
      </c>
      <c r="B11" s="45"/>
      <c r="C11" s="45"/>
    </row>
    <row r="12" spans="1:3" ht="43.5" x14ac:dyDescent="0.35">
      <c r="A12" s="5" t="s">
        <v>85</v>
      </c>
      <c r="B12" s="45"/>
      <c r="C12" s="45"/>
    </row>
    <row r="13" spans="1:3" x14ac:dyDescent="0.35">
      <c r="A13" s="5" t="s">
        <v>86</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88"/>
      <c r="C2" s="88"/>
      <c r="I2" t="s">
        <v>87</v>
      </c>
      <c r="N2" t="s">
        <v>81</v>
      </c>
    </row>
    <row r="3" spans="2:14" ht="15" customHeight="1" thickTop="1" thickBot="1" x14ac:dyDescent="0.4">
      <c r="B3" s="88" t="s">
        <v>88</v>
      </c>
      <c r="C3" s="88"/>
      <c r="I3" t="s">
        <v>72</v>
      </c>
      <c r="N3" t="s">
        <v>72</v>
      </c>
    </row>
    <row r="4" spans="2:14" ht="15" customHeight="1" thickTop="1" thickBot="1" x14ac:dyDescent="0.4">
      <c r="B4" s="12" t="s">
        <v>89</v>
      </c>
      <c r="C4" s="13"/>
      <c r="I4" t="s">
        <v>90</v>
      </c>
      <c r="N4" t="s">
        <v>74</v>
      </c>
    </row>
    <row r="5" spans="2:14" ht="15" customHeight="1" thickTop="1" thickBot="1" x14ac:dyDescent="0.4">
      <c r="B5" s="12" t="s">
        <v>91</v>
      </c>
      <c r="C5" s="13"/>
    </row>
    <row r="6" spans="2:14" ht="15" customHeight="1" thickTop="1" thickBot="1" x14ac:dyDescent="0.4">
      <c r="B6" s="12" t="s">
        <v>92</v>
      </c>
      <c r="C6" s="13"/>
    </row>
    <row r="7" spans="2:14" ht="44.5" thickTop="1" thickBot="1" x14ac:dyDescent="0.4">
      <c r="B7" s="12" t="s">
        <v>93</v>
      </c>
      <c r="C7" s="14"/>
    </row>
    <row r="8" spans="2:14" ht="30" thickTop="1" thickBot="1" x14ac:dyDescent="0.4">
      <c r="B8" s="12" t="s">
        <v>94</v>
      </c>
      <c r="C8" s="13"/>
    </row>
    <row r="9" spans="2:14" ht="44.5" thickTop="1" thickBot="1" x14ac:dyDescent="0.4">
      <c r="B9" s="12" t="s">
        <v>95</v>
      </c>
      <c r="C9" s="15"/>
    </row>
    <row r="10" spans="2:14" ht="15" customHeight="1" thickTop="1" x14ac:dyDescent="0.35"/>
  </sheetData>
  <mergeCells count="2">
    <mergeCell ref="B2:C2"/>
    <mergeCell ref="B3:C3"/>
  </mergeCells>
  <dataValidations count="2">
    <dataValidation type="textLength" allowBlank="1" showInputMessage="1" showErrorMessage="1" sqref="C9" xr:uid="{00000000-0002-0000-0600-000000000000}">
      <formula1>1</formula1>
      <formula2>500</formula2>
    </dataValidation>
    <dataValidation type="list" allowBlank="1" showInputMessage="1" showErrorMessage="1" sqref="C8" xr:uid="{00000000-0002-0000-0600-000001000000}">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34</v>
      </c>
      <c r="B1" t="s">
        <v>96</v>
      </c>
      <c r="C1" s="7" t="s">
        <v>38</v>
      </c>
      <c r="D1" s="7" t="s">
        <v>42</v>
      </c>
      <c r="E1" s="3" t="s">
        <v>97</v>
      </c>
      <c r="F1" s="2" t="s">
        <v>74</v>
      </c>
      <c r="G1" s="4">
        <v>0</v>
      </c>
      <c r="H1" t="s">
        <v>98</v>
      </c>
      <c r="I1" t="s">
        <v>99</v>
      </c>
    </row>
    <row r="2" spans="1:9" x14ac:dyDescent="0.35">
      <c r="A2" t="s">
        <v>100</v>
      </c>
      <c r="B2" t="s">
        <v>101</v>
      </c>
      <c r="C2" t="s">
        <v>102</v>
      </c>
      <c r="D2" s="2" t="s">
        <v>103</v>
      </c>
      <c r="E2" s="1" t="s">
        <v>104</v>
      </c>
      <c r="F2" s="2" t="s">
        <v>81</v>
      </c>
      <c r="G2" s="4">
        <v>0.7</v>
      </c>
      <c r="H2" t="s">
        <v>105</v>
      </c>
      <c r="I2" t="s">
        <v>106</v>
      </c>
    </row>
    <row r="3" spans="1:9" x14ac:dyDescent="0.35">
      <c r="A3" t="s">
        <v>107</v>
      </c>
      <c r="C3" t="s">
        <v>108</v>
      </c>
      <c r="D3" s="2" t="s">
        <v>109</v>
      </c>
      <c r="E3" s="1" t="s">
        <v>110</v>
      </c>
      <c r="F3" s="2" t="s">
        <v>72</v>
      </c>
      <c r="G3" s="4">
        <v>0.3</v>
      </c>
      <c r="H3" t="s">
        <v>111</v>
      </c>
      <c r="I3" t="s">
        <v>112</v>
      </c>
    </row>
    <row r="4" spans="1:9" x14ac:dyDescent="0.35">
      <c r="A4" t="s">
        <v>113</v>
      </c>
      <c r="C4" t="s">
        <v>114</v>
      </c>
      <c r="E4" s="1" t="s">
        <v>115</v>
      </c>
      <c r="H4" t="s">
        <v>116</v>
      </c>
      <c r="I4" t="s">
        <v>117</v>
      </c>
    </row>
    <row r="5" spans="1:9" x14ac:dyDescent="0.35">
      <c r="A5" t="s">
        <v>118</v>
      </c>
      <c r="E5" s="1" t="s">
        <v>119</v>
      </c>
      <c r="H5" t="s">
        <v>120</v>
      </c>
      <c r="I5" t="s">
        <v>121</v>
      </c>
    </row>
    <row r="6" spans="1:9" x14ac:dyDescent="0.35">
      <c r="E6" s="1" t="s">
        <v>122</v>
      </c>
      <c r="I6" t="s">
        <v>123</v>
      </c>
    </row>
    <row r="7" spans="1:9" x14ac:dyDescent="0.35">
      <c r="E7" s="1" t="s">
        <v>124</v>
      </c>
    </row>
    <row r="8" spans="1:9" x14ac:dyDescent="0.35">
      <c r="E8" s="1" t="s">
        <v>125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3.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2024-07-17T14:12:36Z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