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F9998DF0-2395-4FAA-A1DE-52FC70349722}"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<sst xmlns="http://schemas.openxmlformats.org/spreadsheetml/2006/main" count="227" uniqueCount="154">
  <si>
    <t>Verbal</t>
  </si>
  <si>
    <t>Ordinario</t>
  </si>
  <si>
    <t>Apertura</t>
  </si>
  <si>
    <t>Imputación</t>
  </si>
  <si>
    <t>SOLICITUD DE ANTECEDENTES -ABOGADO EXTERNO-</t>
  </si>
  <si>
    <t>Radicado</t>
  </si>
  <si>
    <t>Contraloría</t>
  </si>
  <si>
    <t>CONTRALORÍA GENERAL DE LA REPÚBLICA - GERENCIA DEPARTAMENTAL COLEGIADA DE ANTIOQUIA</t>
  </si>
  <si>
    <t>Tipo de Proceso</t>
  </si>
  <si>
    <t>Etapa</t>
  </si>
  <si>
    <t>Entidad Afectada</t>
  </si>
  <si>
    <t>DEPARTAMENTO DE ANTIOQUIA</t>
  </si>
  <si>
    <t>Detrimento</t>
  </si>
  <si>
    <t>Terceros civilmente responsables</t>
  </si>
  <si>
    <t>Fecha de los hechos (Fecha exacta)</t>
  </si>
  <si>
    <t>breve resumen de los hechos</t>
  </si>
  <si>
    <t>Asegurado</t>
  </si>
  <si>
    <t>Nit Asegurado</t>
  </si>
  <si>
    <t xml:space="preserve">No. Póliza vinculada (las que se necesite solicitar). </t>
  </si>
  <si>
    <t>2917216003727</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</si>
  <si>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</si>
  <si>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</si>
  <si>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</si>
  <si>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</si>
  <si>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</si>
  <si>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</si>
  <si>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</si>
  <si>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</si>
  <si>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</si>
  <si>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</si>
  <si>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</si>
  <si>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</si>
  <si>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</si>
  <si>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</si>
  <si>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</si>
  <si>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</si>
  <si>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</si>
  <si>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</si>
  <si>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</si>
  <si>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</si>
  <si>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</si>
  <si>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</si>
  <si>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</si>
  <si>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</si>
  <si>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</si>
  <si>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</si>
  <si>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</si>
  <si>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</si>
  <si>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</si>
  <si>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</si>
  <si>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</si>
  <si>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</si>
  <si>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</si>
  <si>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</si>
  <si>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</si>
  <si>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</si>
  <si>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</si>
  <si>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</si>
  <si>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</si>
  <si>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</si>
  <si>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</si>
  <si>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</si>
  <si>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</si>
  <si>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</si>
  <si>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</si>
  <si>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</si>
  <si>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</si>
  <si>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</si>
  <si>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</si>
  <si>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</si>
  <si>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</si>
  <si>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</si>
  <si>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</si>
  <si>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</si>
  <si>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</si>
  <si>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</si>
  <si>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</si>
  <si>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</si>
  <si>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</si>
  <si>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</si>
  <si>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</si>
  <si>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</si>
  <si>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</si>
  <si>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</si>
  <si>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</si>
  <si>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</si>
  <si>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</si>
  <si>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</si>
  <si>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</si>
  <si>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</si>
  <si>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</si>
  <si>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</si>
  <si>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</si>
  <si>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</si>
  <si>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</si>
  <si>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</si>
  <si>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</si>
  <si>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</si>
  <si>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</si>
  <si>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</si>
  <si>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</si>
  <si>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</si>
  <si>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</si>
  <si>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</si>
  <si>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</si>
  <si>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</si>
  <si>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</si>
  <si>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</si>
  <si>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</si>
  <si>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</si>
  <si>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</si>
  <si>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</si>
  <si>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</si>
  <si>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</si>
  <si>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</si>
  <si>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</si>
  <si>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</si>
  <si>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</si>
  <si>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</si>
  <si>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</si>
  <si>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</si>
  <si>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</si>
  <si>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801112-2021-40522</t>
  </si>
  <si>
    <t>ALLIANZ SEGUROS S.A. (23.50%) AXA COLPATRIA (24.50%), SURAMERICANA (4%), LA PREVISORA S.A. COMPAÑÍA DE SEGUROS (12%) Y MAPFRE SEGUROS GENERALES DE COLOMBIA S.A. (36%)</t>
  </si>
  <si>
    <t>07 de junio del 2018 - 31 de julio del 2018</t>
  </si>
  <si>
    <t>890.900.286-0</t>
  </si>
  <si>
    <t xml:space="preserve">GASTOS DE RECONSTRUCCIÓN CUENTAS Y ALCANCES FISCALES - JUICIOS CON RESPONSABILIDAD FISCAL </t>
  </si>
  <si>
    <t>18 DE MARZO DE 2024</t>
  </si>
  <si>
    <t>02 DE ABRIL DE 2024</t>
  </si>
  <si>
    <t xml:space="preserve">Según el Auto de apertura No. 1226, el daño se encuentra representado en unas inconsistencias detectadas por el equipo auditor, relacionadas con la contratación del personal requerido para la ejecución del objeto contractual del contrato de obra No. 4600008127, celebrado el día 7 de junio de 2018 por el Departamento de Antioquia con el Consorcio Infraestructura Vial Armenia para el Mejoramiento y Construcción de Obras Complementarias sobre el corredor vial Alto de Chuscal - Armenia, de la Subregión Occidente del Departamento de Antioquia por un valor de $3.883.250.345 y basicamente se relacionan con la no contratación de personal profesional y técnico que según pliego de condiciones debía ser contratado para ejecutar el contrato y también con personal al cual se contrató por un plazo o valor menor al requerido. </t>
  </si>
  <si>
    <t>RADICADO</t>
  </si>
  <si>
    <t>CONTRALORÍA</t>
  </si>
  <si>
    <t>DETRIMENTO</t>
  </si>
  <si>
    <t>TERCEROS CIVILMENTE RESPONSABLES</t>
  </si>
  <si>
    <t xml:space="preserve">22199472 / 0 ( No. Interno Allianz) </t>
  </si>
  <si>
    <t>2917216003727 (No. Póliza MAPFRE - Compañía líder).</t>
  </si>
  <si>
    <t>Alcances fiscales</t>
  </si>
  <si>
    <t xml:space="preserve">Del valor total asegurado ($2.500.000.000), Allianz Seguros S.A. solo asumió el 23,5%. Es decir, $587.500.000, los cuales se encuentran disponibles. </t>
  </si>
  <si>
    <t>ALLIANZ SEGUROS S.A.</t>
  </si>
  <si>
    <t>MAPFRE SEGUROS GENERALES DE COLOMBIA.</t>
  </si>
  <si>
    <t>COMPANIA DE SEGUROS COLPATRIA.</t>
  </si>
  <si>
    <t>LA PREVISORA S.A. COMPANIA DE SEGUROS.</t>
  </si>
  <si>
    <t>COMPANIA SURAMERICANA DE SEGUROS</t>
  </si>
  <si>
    <t>X</t>
  </si>
  <si>
    <t xml:space="preserve">X - Del valor total asegurado ($2.500.000.000), Allianz Seguros S.A. solo asumió el 23,5%. Es decir, $587.500.000, los cuales se encuentran disponibles. </t>
  </si>
  <si>
    <t xml:space="preserve">• Disminución de la suma asegurada por pago de indemnizaciones con cargo a la PÓLIZA DE MANEJO No.22199472 / 0.
</t>
  </si>
  <si>
    <t>X - Transcurrieron más de cinco años desde que nació el respectivo derecho.</t>
  </si>
  <si>
    <t>36% - Compañía líder.</t>
  </si>
  <si>
    <t>23,5% - Póliza 22199472 / 0.</t>
  </si>
  <si>
    <t>X -  10% sobre el valor de la pérdida - Mínimo 2 SMMLV.</t>
  </si>
  <si>
    <r>
      <rPr>
        <b/>
        <sz val="11"/>
        <color theme="1"/>
        <rFont val="Calibri"/>
        <family val="2"/>
        <scheme val="minor"/>
      </rPr>
      <t xml:space="preserve">SINIESTRO </t>
    </r>
    <r>
      <rPr>
        <sz val="11"/>
        <color theme="1"/>
        <rFont val="Calibri"/>
        <family val="2"/>
        <scheme val="minor"/>
      </rPr>
      <t xml:space="preserve">145980293 - </t>
    </r>
    <r>
      <rPr>
        <b/>
        <sz val="11"/>
        <color theme="1"/>
        <rFont val="Calibri"/>
        <family val="2"/>
        <scheme val="minor"/>
      </rPr>
      <t xml:space="preserve">APLICATIVO </t>
    </r>
    <r>
      <rPr>
        <sz val="11"/>
        <color theme="1"/>
        <rFont val="Calibri"/>
        <family val="2"/>
        <scheme val="minor"/>
      </rPr>
      <t>214446</t>
    </r>
  </si>
  <si>
    <t>Desde el 01/12/2017 hasta el 30/11/2018</t>
  </si>
  <si>
    <r>
      <t>X -</t>
    </r>
    <r>
      <rPr>
        <b/>
        <u/>
        <sz val="11"/>
        <color theme="1"/>
        <rFont val="Calibri"/>
        <family val="2"/>
        <scheme val="minor"/>
      </rPr>
      <t xml:space="preserve"> Caducidad de la acción fiscal: </t>
    </r>
    <r>
      <rPr>
        <sz val="11"/>
        <color theme="1"/>
        <rFont val="Calibri"/>
        <family val="2"/>
        <scheme val="minor"/>
      </rPr>
      <t>El auto de apertura del proceso de responsabilidad fiscal fue proferido después de trancurridos cinco años desde la ocurrencia del hecho generador del daño al patrimonio público.</t>
    </r>
  </si>
  <si>
    <r>
      <t>X -</t>
    </r>
    <r>
      <rPr>
        <b/>
        <u/>
        <sz val="11"/>
        <color theme="1"/>
        <rFont val="Calibri"/>
        <family val="2"/>
        <scheme val="minor"/>
      </rPr>
      <t xml:space="preserve"> Coaseguro aceptado: </t>
    </r>
    <r>
      <rPr>
        <sz val="11"/>
        <color theme="1"/>
        <rFont val="Calibri"/>
        <family val="2"/>
        <scheme val="minor"/>
      </rPr>
      <t>MAPFRE SEGUROS GENERALES DE COLOMBIA (36%); COMPAÑIA DE SEGUROS COLPATRIA (24,5%); ALLIANZ SEGUROS S.A. (23,5%); LA PREVISORA S.A. COMPAÑIA DE SEGUROS (12%); COMPAÑIA SURAMERICANA DE SEGUROS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</si>
</sst>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6" formatCode="&quot;$&quot;\ #,##0;[Red]\-&quot;$&quot;\ #,##0"/>
    <numFmt numFmtId="42" formatCode="_-&quot;$&quot;\ * #,##0_-;\-&quot;$&quot;\ * #,##0_-;_-&quot;$&quot;\ * &quot;-&quot;_-;_-@_-"/>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3" fillId="2" borderId="4" xfId="0" applyFont="1" applyFill="1" applyBorder="1" applyAlignment="1">
      <alignment horizontal="center" vertical="center"/>
    </xf>
    <xf numFmtId="5" fontId="0" fillId="0" borderId="1" xfId="1" applyNumberFormat="1" applyFont="1" applyBorder="1" applyAlignment="1">
      <alignment horizontal="left" vertical="top"/>
    </xf>
    <xf numFmtId="0" fontId="0" fillId="0" borderId="1" xfId="0" applyBorder="1" applyAlignment="1">
      <alignment horizontal="justify" vertical="center"/>
    </xf>
    <xf numFmtId="42" fontId="0" fillId="0" borderId="1" xfId="1" applyFont="1" applyBorder="1" applyAlignment="1">
      <alignment vertical="top" wrapText="1"/>
    </xf>
    <xf numFmtId="5" fontId="0" fillId="0" borderId="1" xfId="1" applyNumberFormat="1" applyFont="1" applyBorder="1" applyAlignment="1">
      <alignment horizontal="left" vertical="center"/>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164"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4" fillId="6" borderId="4" xfId="0" applyFont="1" applyFill="1" applyBorder="1" applyAlignment="1">
      <alignment horizontal="center" vertical="center"/>
    </xf>
    <xf numFmtId="0" fontId="0" fillId="0" borderId="1" xfId="0" applyBorder="1" applyAlignment="1">
      <alignmen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1" xfId="0" applyFont="1" applyBorder="1" applyAlignment="1">
      <alignmen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Font="1" applyBorder="1" applyAlignment="1">
      <alignment horizontal="left" vertical="center"/>
    </xf>
    <xf numFmtId="9" fontId="0" fillId="0" borderId="1" xfId="0" applyNumberFormat="1" applyBorder="1" applyAlignment="1">
      <alignment vertical="center"/>
    </xf>
    <xf numFmtId="0" fontId="0" fillId="0" borderId="10" xfId="0"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120" zoomScaleNormal="120" workbookViewId="0">
      <selection activeCell="B10" sqref="B10:C1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1" t="s">
        <v>4</v>
      </c>
      <c r="B1" s="31"/>
      <c r="C1" s="31"/>
    </row>
    <row r="2" spans="1:3" x14ac:dyDescent="0.35">
      <c r="A2" s="5" t="s">
        <v>5</v>
      </c>
      <c r="B2" s="28" t="s">
        <v>122</v>
      </c>
      <c r="C2" s="28"/>
    </row>
    <row r="3" spans="1:3" ht="15" customHeight="1" x14ac:dyDescent="0.35">
      <c r="A3" s="5" t="s">
        <v>6</v>
      </c>
      <c r="B3" s="29" t="s">
        <v>7</v>
      </c>
      <c r="C3" s="30"/>
    </row>
    <row r="4" spans="1:3" x14ac:dyDescent="0.35">
      <c r="A4" s="5" t="s">
        <v>8</v>
      </c>
      <c r="B4" s="29" t="s">
        <v>1</v>
      </c>
      <c r="C4" s="30"/>
    </row>
    <row r="5" spans="1:3" x14ac:dyDescent="0.35">
      <c r="A5" s="5" t="s">
        <v>9</v>
      </c>
      <c r="B5" s="28" t="s">
        <v>2</v>
      </c>
      <c r="C5" s="28"/>
    </row>
    <row r="6" spans="1:3" x14ac:dyDescent="0.35">
      <c r="A6" s="5" t="s">
        <v>10</v>
      </c>
      <c r="B6" s="32" t="s">
        <v>11</v>
      </c>
      <c r="C6" s="33"/>
    </row>
    <row r="7" spans="1:3" x14ac:dyDescent="0.35">
      <c r="A7" s="5" t="s">
        <v>12</v>
      </c>
      <c r="B7" s="34">
        <v>35448277</v>
      </c>
      <c r="C7" s="28"/>
    </row>
    <row r="8" spans="1:3" ht="34.5" customHeight="1" x14ac:dyDescent="0.35">
      <c r="A8" s="27" t="s">
        <v>13</v>
      </c>
      <c r="B8" s="28" t="s">
        <v>123</v>
      </c>
      <c r="C8" s="28"/>
    </row>
    <row r="9" spans="1:3" x14ac:dyDescent="0.35">
      <c r="A9" s="5" t="s">
        <v>14</v>
      </c>
      <c r="B9" s="68" t="s">
        <v>124</v>
      </c>
      <c r="C9" s="69"/>
    </row>
    <row r="10" spans="1:3" x14ac:dyDescent="0.35">
      <c r="A10" s="39" t="s">
        <v>15</v>
      </c>
      <c r="B10" s="40" t="s">
        <v>129</v>
      </c>
      <c r="C10" s="28"/>
    </row>
    <row r="11" spans="1:3" ht="30" customHeight="1" x14ac:dyDescent="0.35">
      <c r="A11" s="39"/>
      <c r="B11" s="28"/>
      <c r="C11" s="28"/>
    </row>
    <row r="12" spans="1:3" ht="88.5" customHeight="1" x14ac:dyDescent="0.35">
      <c r="A12" s="39"/>
      <c r="B12" s="28"/>
      <c r="C12" s="28"/>
    </row>
    <row r="13" spans="1:3" x14ac:dyDescent="0.35">
      <c r="A13" s="5" t="s">
        <v>16</v>
      </c>
      <c r="B13" s="28" t="s">
        <v>11</v>
      </c>
      <c r="C13" s="28"/>
    </row>
    <row r="14" spans="1:3" ht="17.25" customHeight="1" x14ac:dyDescent="0.35">
      <c r="A14" s="5" t="s">
        <v>17</v>
      </c>
      <c r="B14" s="41" t="s">
        <v>125</v>
      </c>
      <c r="C14" s="41"/>
    </row>
    <row r="15" spans="1:3" ht="15.75" customHeight="1" x14ac:dyDescent="0.35">
      <c r="A15" s="5" t="s">
        <v>18</v>
      </c>
      <c r="B15" s="41" t="s">
        <v>19</v>
      </c>
      <c r="C15" s="41"/>
    </row>
    <row r="16" spans="1:3" ht="33" customHeight="1" x14ac:dyDescent="0.35">
      <c r="A16" s="5" t="s">
        <v>20</v>
      </c>
      <c r="B16" s="35" t="s">
        <v>126</v>
      </c>
      <c r="C16" s="36"/>
    </row>
    <row r="17" spans="1:3" ht="18.75" customHeight="1" x14ac:dyDescent="0.35">
      <c r="A17" s="5" t="s">
        <v>21</v>
      </c>
      <c r="B17" s="37" t="s">
        <v>128</v>
      </c>
      <c r="C17" s="38"/>
    </row>
    <row r="18" spans="1:3" x14ac:dyDescent="0.35">
      <c r="A18" s="5" t="s">
        <v>22</v>
      </c>
      <c r="B18" s="37" t="s">
        <v>127</v>
      </c>
      <c r="C18" s="38"/>
    </row>
    <row r="19" spans="1:3" x14ac:dyDescent="0.35">
      <c r="A19" s="5" t="s">
        <v>23</v>
      </c>
      <c r="B19" s="28" t="s">
        <v>24</v>
      </c>
      <c r="C19" s="28"/>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0"/>
  <sheetViews>
    <sheetView tabSelected="1" zoomScale="90" zoomScaleNormal="90" workbookViewId="0">
      <selection activeCell="C39" sqref="C39"/>
    </sheetView>
  </sheetViews>
  <sheetFormatPr baseColWidth="10" defaultColWidth="0" defaultRowHeight="14.5" x14ac:dyDescent="0.35"/>
  <cols>
    <col min="1" max="1" width="44.453125" style="17" customWidth="1"/>
    <col min="2" max="2" width="36.36328125" customWidth="1"/>
    <col min="3" max="3" width="64.453125" customWidth="1"/>
    <col min="4" max="16384" width="11.453125" hidden="1"/>
  </cols>
  <sheetData>
    <row r="1" spans="1:3" ht="18.5" x14ac:dyDescent="0.35">
      <c r="A1" s="73" t="s">
        <v>25</v>
      </c>
      <c r="B1" s="73"/>
      <c r="C1" s="73"/>
    </row>
    <row r="2" spans="1:3" x14ac:dyDescent="0.35">
      <c r="A2" s="5" t="s">
        <v>26</v>
      </c>
      <c r="B2" s="37" t="s">
        <v>150</v>
      </c>
      <c r="C2" s="38"/>
    </row>
    <row r="3" spans="1:3" s="17" customFormat="1" x14ac:dyDescent="0.35">
      <c r="A3" s="5" t="s">
        <v>130</v>
      </c>
      <c r="B3" s="28" t="str">
        <f>'GENERALES NOTA 322'!B2:C2</f>
        <v>801112-2021-40522</v>
      </c>
      <c r="C3" s="28"/>
    </row>
    <row r="4" spans="1:3" s="2" customFormat="1" ht="14.5" customHeight="1" x14ac:dyDescent="0.35">
      <c r="A4" s="5" t="s">
        <v>131</v>
      </c>
      <c r="B4" s="28" t="str">
        <f>'GENERALES NOTA 322'!B3:C3</f>
        <v>CONTRALORÍA GENERAL DE LA REPÚBLICA - GERENCIA DEPARTAMENTAL COLEGIADA DE ANTIOQUIA</v>
      </c>
      <c r="C4" s="28"/>
    </row>
    <row r="5" spans="1:3" s="2" customFormat="1" x14ac:dyDescent="0.35">
      <c r="A5" s="5" t="s">
        <v>88</v>
      </c>
      <c r="B5" s="28" t="str">
        <f>'GENERALES NOTA 322'!B6:C6</f>
        <v>DEPARTAMENTO DE ANTIOQUIA</v>
      </c>
      <c r="C5" s="28"/>
    </row>
    <row r="6" spans="1:3" s="2" customFormat="1" x14ac:dyDescent="0.35">
      <c r="A6" s="5" t="s">
        <v>132</v>
      </c>
      <c r="B6" s="74">
        <f>'GENERALES NOTA 322'!B7:C7</f>
        <v>35448277</v>
      </c>
      <c r="C6" s="74"/>
    </row>
    <row r="7" spans="1:3" s="2" customFormat="1" ht="33.5" customHeight="1" x14ac:dyDescent="0.35">
      <c r="A7" s="5" t="s">
        <v>133</v>
      </c>
      <c r="B7" s="75" t="str">
        <f>'GENERALES NOTA 322'!B8:C8</f>
        <v>ALLIANZ SEGUROS S.A. (23.50%) AXA COLPATRIA (24.50%), SURAMERICANA (4%), LA PREVISORA S.A. COMPAÑÍA DE SEGUROS (12%) Y MAPFRE SEGUROS GENERALES DE COLOMBIA S.A. (36%)</v>
      </c>
      <c r="C7" s="75"/>
    </row>
    <row r="8" spans="1:3" x14ac:dyDescent="0.35">
      <c r="A8" s="18" t="s">
        <v>27</v>
      </c>
      <c r="B8" s="16" t="s">
        <v>134</v>
      </c>
      <c r="C8" s="16" t="s">
        <v>135</v>
      </c>
    </row>
    <row r="9" spans="1:3" x14ac:dyDescent="0.35">
      <c r="A9" s="18" t="s">
        <v>28</v>
      </c>
      <c r="B9" s="28" t="s">
        <v>136</v>
      </c>
      <c r="C9" s="28"/>
    </row>
    <row r="10" spans="1:3" ht="43.5" x14ac:dyDescent="0.35">
      <c r="A10" s="18" t="s">
        <v>29</v>
      </c>
      <c r="B10" s="77">
        <v>587500000</v>
      </c>
      <c r="C10" s="76" t="s">
        <v>137</v>
      </c>
    </row>
    <row r="11" spans="1:3" x14ac:dyDescent="0.35">
      <c r="A11" s="18" t="s">
        <v>30</v>
      </c>
      <c r="B11" s="29" t="s">
        <v>96</v>
      </c>
      <c r="C11" s="30"/>
    </row>
    <row r="12" spans="1:3" x14ac:dyDescent="0.35">
      <c r="A12" s="18" t="s">
        <v>31</v>
      </c>
      <c r="B12" s="28" t="s">
        <v>151</v>
      </c>
      <c r="C12" s="28"/>
    </row>
    <row r="13" spans="1:3" x14ac:dyDescent="0.35">
      <c r="A13" s="18" t="s">
        <v>32</v>
      </c>
      <c r="B13" s="28" t="s">
        <v>92</v>
      </c>
      <c r="C13" s="28"/>
    </row>
    <row r="14" spans="1:3" x14ac:dyDescent="0.35">
      <c r="A14" s="18" t="s">
        <v>33</v>
      </c>
      <c r="B14" s="28" t="s">
        <v>92</v>
      </c>
      <c r="C14" s="28"/>
    </row>
    <row r="15" spans="1:3" x14ac:dyDescent="0.35">
      <c r="A15" s="70" t="s">
        <v>34</v>
      </c>
      <c r="B15" s="28" t="s">
        <v>98</v>
      </c>
      <c r="C15" s="28"/>
    </row>
    <row r="16" spans="1:3" x14ac:dyDescent="0.35">
      <c r="A16" s="71"/>
      <c r="B16" s="78" t="s">
        <v>35</v>
      </c>
      <c r="C16" s="78" t="s">
        <v>36</v>
      </c>
    </row>
    <row r="17" spans="1:3" ht="29" x14ac:dyDescent="0.35">
      <c r="A17" s="71"/>
      <c r="B17" s="8" t="s">
        <v>139</v>
      </c>
      <c r="C17" s="81" t="s">
        <v>147</v>
      </c>
    </row>
    <row r="18" spans="1:3" x14ac:dyDescent="0.35">
      <c r="A18" s="71"/>
      <c r="B18" s="8" t="s">
        <v>140</v>
      </c>
      <c r="C18" s="80">
        <v>0.245</v>
      </c>
    </row>
    <row r="19" spans="1:3" x14ac:dyDescent="0.35">
      <c r="A19" s="71"/>
      <c r="B19" s="8" t="s">
        <v>138</v>
      </c>
      <c r="C19" s="80" t="s">
        <v>148</v>
      </c>
    </row>
    <row r="20" spans="1:3" ht="29" x14ac:dyDescent="0.35">
      <c r="A20" s="71"/>
      <c r="B20" s="8" t="s">
        <v>141</v>
      </c>
      <c r="C20" s="81">
        <v>0.12</v>
      </c>
    </row>
    <row r="21" spans="1:3" x14ac:dyDescent="0.35">
      <c r="A21" s="71"/>
      <c r="B21" s="8" t="s">
        <v>142</v>
      </c>
      <c r="C21" s="79">
        <v>0.04</v>
      </c>
    </row>
    <row r="22" spans="1:3" x14ac:dyDescent="0.35">
      <c r="A22" s="18" t="s">
        <v>37</v>
      </c>
      <c r="B22" s="28" t="s">
        <v>97</v>
      </c>
      <c r="C22" s="28"/>
    </row>
    <row r="23" spans="1:3" x14ac:dyDescent="0.35">
      <c r="A23" s="18" t="s">
        <v>38</v>
      </c>
      <c r="B23" s="29"/>
      <c r="C23" s="30"/>
    </row>
    <row r="24" spans="1:3" x14ac:dyDescent="0.35">
      <c r="A24" s="72" t="s">
        <v>39</v>
      </c>
      <c r="B24" s="28" t="s">
        <v>97</v>
      </c>
      <c r="C24" s="28"/>
    </row>
    <row r="25" spans="1:3" x14ac:dyDescent="0.35">
      <c r="A25" s="82" t="s">
        <v>40</v>
      </c>
      <c r="B25" s="82"/>
      <c r="C25" s="82"/>
    </row>
    <row r="26" spans="1:3" x14ac:dyDescent="0.35">
      <c r="A26" s="37" t="s">
        <v>41</v>
      </c>
      <c r="B26" s="38"/>
      <c r="C26" s="16" t="s">
        <v>143</v>
      </c>
    </row>
    <row r="27" spans="1:3" ht="43.5" x14ac:dyDescent="0.35">
      <c r="A27" s="84" t="s">
        <v>42</v>
      </c>
      <c r="B27" s="85"/>
      <c r="C27" s="83" t="s">
        <v>144</v>
      </c>
    </row>
    <row r="28" spans="1:3" ht="42.5" customHeight="1" x14ac:dyDescent="0.35">
      <c r="A28" s="87" t="s">
        <v>145</v>
      </c>
      <c r="B28" s="88"/>
      <c r="C28" s="86" t="s">
        <v>144</v>
      </c>
    </row>
    <row r="29" spans="1:3" ht="29" x14ac:dyDescent="0.35">
      <c r="A29" s="91" t="s">
        <v>43</v>
      </c>
      <c r="B29" s="89"/>
      <c r="C29" s="90" t="s">
        <v>146</v>
      </c>
    </row>
    <row r="30" spans="1:3" ht="58" x14ac:dyDescent="0.35">
      <c r="A30" s="84" t="s">
        <v>44</v>
      </c>
      <c r="B30" s="85"/>
      <c r="C30" s="83" t="s">
        <v>153</v>
      </c>
    </row>
    <row r="31" spans="1:3" ht="28" customHeight="1" x14ac:dyDescent="0.35">
      <c r="A31" s="32" t="s">
        <v>45</v>
      </c>
      <c r="B31" s="33"/>
      <c r="C31" s="92" t="s">
        <v>149</v>
      </c>
    </row>
    <row r="32" spans="1:3" x14ac:dyDescent="0.35">
      <c r="A32" s="37" t="s">
        <v>46</v>
      </c>
      <c r="B32" s="38"/>
      <c r="C32" s="16" t="s">
        <v>24</v>
      </c>
    </row>
    <row r="33" spans="1:3" ht="43.5" x14ac:dyDescent="0.35">
      <c r="A33" s="94" t="s">
        <v>47</v>
      </c>
      <c r="B33" s="95"/>
      <c r="C33" s="93" t="s">
        <v>152</v>
      </c>
    </row>
    <row r="34" spans="1:3" x14ac:dyDescent="0.35">
      <c r="A34" s="44" t="s">
        <v>48</v>
      </c>
      <c r="B34" s="44"/>
      <c r="C34" s="44"/>
    </row>
    <row r="35" spans="1:3" x14ac:dyDescent="0.35">
      <c r="A35" s="43" t="s">
        <v>49</v>
      </c>
      <c r="B35" s="43"/>
      <c r="C35" s="8" t="s">
        <v>24</v>
      </c>
    </row>
    <row r="36" spans="1:3" x14ac:dyDescent="0.35">
      <c r="A36" s="43" t="s">
        <v>50</v>
      </c>
      <c r="B36" s="43"/>
      <c r="C36" s="8" t="s">
        <v>24</v>
      </c>
    </row>
    <row r="37" spans="1:3" x14ac:dyDescent="0.35">
      <c r="A37" s="43" t="s">
        <v>51</v>
      </c>
      <c r="B37" s="43"/>
      <c r="C37" s="8" t="s">
        <v>24</v>
      </c>
    </row>
    <row r="38" spans="1:3" x14ac:dyDescent="0.35">
      <c r="A38" s="43" t="s">
        <v>52</v>
      </c>
      <c r="B38" s="43"/>
      <c r="C38" s="8" t="s">
        <v>24</v>
      </c>
    </row>
    <row r="39" spans="1:3" x14ac:dyDescent="0.35">
      <c r="A39" s="43" t="s">
        <v>53</v>
      </c>
      <c r="B39" s="43"/>
      <c r="C39" s="8" t="s">
        <v>24</v>
      </c>
    </row>
    <row r="40" spans="1:3" x14ac:dyDescent="0.35">
      <c r="A40" s="43" t="s">
        <v>54</v>
      </c>
      <c r="B40" s="43"/>
      <c r="C40" s="8" t="s">
        <v>24</v>
      </c>
    </row>
    <row r="41" spans="1:3" x14ac:dyDescent="0.35">
      <c r="A41" s="43" t="s">
        <v>55</v>
      </c>
      <c r="B41" s="43"/>
      <c r="C41" s="8" t="s">
        <v>24</v>
      </c>
    </row>
    <row r="42" spans="1:3" x14ac:dyDescent="0.35">
      <c r="A42" s="43" t="s">
        <v>56</v>
      </c>
      <c r="B42" s="43"/>
      <c r="C42" s="8" t="s">
        <v>24</v>
      </c>
    </row>
    <row r="43" spans="1:3" x14ac:dyDescent="0.35">
      <c r="A43" s="43" t="s">
        <v>57</v>
      </c>
      <c r="B43" s="43"/>
      <c r="C43" s="8" t="s">
        <v>24</v>
      </c>
    </row>
    <row r="44" spans="1:3" x14ac:dyDescent="0.35">
      <c r="A44" s="43" t="s">
        <v>58</v>
      </c>
      <c r="B44" s="43"/>
      <c r="C44" s="8" t="s">
        <v>24</v>
      </c>
    </row>
    <row r="45" spans="1:3" x14ac:dyDescent="0.35">
      <c r="A45" s="43" t="s">
        <v>59</v>
      </c>
      <c r="B45" s="43"/>
      <c r="C45" s="8" t="s">
        <v>24</v>
      </c>
    </row>
    <row r="46" spans="1:3" x14ac:dyDescent="0.35">
      <c r="A46" s="43" t="s">
        <v>60</v>
      </c>
      <c r="B46" s="43"/>
      <c r="C46" s="8" t="s">
        <v>24</v>
      </c>
    </row>
    <row r="47" spans="1:3" x14ac:dyDescent="0.35">
      <c r="A47" s="43" t="s">
        <v>61</v>
      </c>
      <c r="B47" s="43"/>
      <c r="C47" s="8" t="s">
        <v>24</v>
      </c>
    </row>
    <row r="48" spans="1:3" x14ac:dyDescent="0.35">
      <c r="A48" s="43" t="s">
        <v>62</v>
      </c>
      <c r="B48" s="43"/>
      <c r="C48" s="8" t="s">
        <v>24</v>
      </c>
    </row>
    <row r="49" spans="1:3" x14ac:dyDescent="0.35">
      <c r="A49" s="43" t="s">
        <v>63</v>
      </c>
      <c r="B49" s="43"/>
      <c r="C49" s="8" t="s">
        <v>24</v>
      </c>
    </row>
    <row r="50" spans="1:3" x14ac:dyDescent="0.35">
      <c r="A50" s="43" t="s">
        <v>64</v>
      </c>
      <c r="B50" s="43"/>
      <c r="C50" s="8" t="s">
        <v>24</v>
      </c>
    </row>
  </sheetData>
  <mergeCells count="42">
    <mergeCell ref="B3:C3"/>
    <mergeCell ref="A48:B48"/>
    <mergeCell ref="A49:B49"/>
    <mergeCell ref="A50:B50"/>
    <mergeCell ref="A46:B46"/>
    <mergeCell ref="A30:B30"/>
    <mergeCell ref="A31:B31"/>
    <mergeCell ref="A32:B32"/>
    <mergeCell ref="A33:B33"/>
    <mergeCell ref="A47:B47"/>
    <mergeCell ref="A40:B40"/>
    <mergeCell ref="A41:B41"/>
    <mergeCell ref="A42:B42"/>
    <mergeCell ref="A43:B43"/>
    <mergeCell ref="A44:B44"/>
    <mergeCell ref="A27:B27"/>
    <mergeCell ref="A45:B45"/>
    <mergeCell ref="A39:B39"/>
    <mergeCell ref="A34:C34"/>
    <mergeCell ref="A35:B35"/>
    <mergeCell ref="A36:B36"/>
    <mergeCell ref="A37:B37"/>
    <mergeCell ref="A38:B38"/>
    <mergeCell ref="B22:C22"/>
    <mergeCell ref="B23:C23"/>
    <mergeCell ref="B24:C24"/>
    <mergeCell ref="A25:C25"/>
    <mergeCell ref="A26:B26"/>
    <mergeCell ref="A28:B28"/>
    <mergeCell ref="B13:C13"/>
    <mergeCell ref="A1:C1"/>
    <mergeCell ref="B9:C9"/>
    <mergeCell ref="B11:C11"/>
    <mergeCell ref="B12:C12"/>
    <mergeCell ref="B2:C2"/>
    <mergeCell ref="B4:C4"/>
    <mergeCell ref="B5:C5"/>
    <mergeCell ref="B6:C6"/>
    <mergeCell ref="B7:C7"/>
    <mergeCell ref="B14:C14"/>
    <mergeCell ref="A15:A21"/>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4" sqref="B14:C14"/>
    </sheetView>
  </sheetViews>
  <sheetFormatPr baseColWidth="10" defaultColWidth="0" defaultRowHeight="14.5" x14ac:dyDescent="0.35"/>
  <cols>
    <col min="1" max="1" width="41.81640625" style="23" customWidth="1"/>
    <col min="2" max="2" width="30.45312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1" t="s">
        <v>65</v>
      </c>
      <c r="B1" s="61"/>
      <c r="C1" s="61"/>
    </row>
    <row r="2" spans="1:6" x14ac:dyDescent="0.35">
      <c r="A2" s="19" t="s">
        <v>26</v>
      </c>
      <c r="B2" s="62" t="str">
        <f>'GENERALES NOTA 321'!B2:C2</f>
        <v>SINIESTRO 145980293 - APLICATIVO 214446</v>
      </c>
      <c r="C2" s="63"/>
    </row>
    <row r="3" spans="1:6" x14ac:dyDescent="0.35">
      <c r="A3" s="20" t="s">
        <v>5</v>
      </c>
      <c r="B3" s="47" t="str">
        <f>'GENERALES NOTA 322'!B2:C2</f>
        <v>801112-2021-40522</v>
      </c>
      <c r="C3" s="48"/>
    </row>
    <row r="4" spans="1:6" s="2" customFormat="1" x14ac:dyDescent="0.35">
      <c r="A4" s="21" t="s">
        <v>6</v>
      </c>
      <c r="B4" s="46" t="str">
        <f>'GENERALES NOTA 322'!B3:C3</f>
        <v>CONTRALORÍA GENERAL DE LA REPÚBLICA - GERENCIA DEPARTAMENTAL COLEGIADA DE ANTIOQUIA</v>
      </c>
      <c r="C4" s="46"/>
    </row>
    <row r="5" spans="1:6" s="2" customFormat="1" x14ac:dyDescent="0.35">
      <c r="A5" s="21" t="s">
        <v>10</v>
      </c>
      <c r="B5" s="62" t="str">
        <f>'GENERALES NOTA 321'!B5:C5</f>
        <v>DEPARTAMENTO DE ANTIOQUIA</v>
      </c>
      <c r="C5" s="63"/>
    </row>
    <row r="6" spans="1:6" s="2" customFormat="1" x14ac:dyDescent="0.35">
      <c r="A6" s="5" t="s">
        <v>66</v>
      </c>
      <c r="B6" s="64">
        <f>'GENERALES NOTA 321'!B10:C10</f>
        <v>587500000</v>
      </c>
      <c r="C6" s="65"/>
    </row>
    <row r="7" spans="1:6" s="2" customFormat="1" x14ac:dyDescent="0.35">
      <c r="A7" s="5" t="s">
        <v>12</v>
      </c>
      <c r="B7" s="60">
        <f>'GENERALES NOTA 322'!B7:C7</f>
        <v>35448277</v>
      </c>
      <c r="C7" s="60"/>
    </row>
    <row r="8" spans="1:6" s="2" customFormat="1" x14ac:dyDescent="0.35">
      <c r="A8" s="21" t="s">
        <v>13</v>
      </c>
      <c r="B8" s="46" t="str">
        <f>'GENERALES NOTA 322'!B8:C8</f>
        <v>ALLIANZ SEGUROS S.A. (23.50%) AXA COLPATRIA (24.50%), SURAMERICANA (4%), LA PREVISORA S.A. COMPAÑÍA DE SEGUROS (12%) Y MAPFRE SEGUROS GENERALES DE COLOMBIA S.A. (36%)</v>
      </c>
      <c r="C8" s="46"/>
    </row>
    <row r="9" spans="1:6" ht="23.25" customHeight="1" x14ac:dyDescent="0.35">
      <c r="A9" s="22" t="s">
        <v>67</v>
      </c>
      <c r="B9" s="47" t="s">
        <v>68</v>
      </c>
      <c r="C9" s="48"/>
    </row>
    <row r="10" spans="1:6" ht="58" x14ac:dyDescent="0.35">
      <c r="A10" s="21" t="s">
        <v>69</v>
      </c>
      <c r="B10" s="49"/>
      <c r="C10" s="50"/>
      <c r="E10" t="s">
        <v>70</v>
      </c>
      <c r="F10" s="11">
        <v>0.7</v>
      </c>
    </row>
    <row r="11" spans="1:6" x14ac:dyDescent="0.35">
      <c r="A11" s="26" t="s">
        <v>71</v>
      </c>
      <c r="B11" s="51">
        <f>(B12-B14)*B13</f>
        <v>35448277</v>
      </c>
      <c r="C11" s="52"/>
      <c r="E11" t="s">
        <v>68</v>
      </c>
      <c r="F11" s="11">
        <v>0.3</v>
      </c>
    </row>
    <row r="12" spans="1:6" x14ac:dyDescent="0.35">
      <c r="A12" s="10" t="s">
        <v>72</v>
      </c>
      <c r="B12" s="55">
        <f>MIN(B6,B7)</f>
        <v>35448277</v>
      </c>
      <c r="C12" s="56"/>
      <c r="F12" s="11"/>
    </row>
    <row r="13" spans="1:6" x14ac:dyDescent="0.35">
      <c r="A13" s="22" t="s">
        <v>34</v>
      </c>
      <c r="B13" s="57">
        <v>1</v>
      </c>
      <c r="C13" s="57"/>
      <c r="F13" s="11"/>
    </row>
    <row r="14" spans="1:6" x14ac:dyDescent="0.35">
      <c r="A14" s="22" t="s">
        <v>73</v>
      </c>
      <c r="B14" s="58">
        <v>0</v>
      </c>
      <c r="C14" s="59"/>
      <c r="F14" s="11"/>
    </row>
    <row r="15" spans="1:6" x14ac:dyDescent="0.35">
      <c r="A15" s="25" t="s">
        <v>74</v>
      </c>
      <c r="B15" s="53">
        <f>IFERROR(B11*(VLOOKUP(B9,E10:F15,2,0)),16666)</f>
        <v>10634483.1</v>
      </c>
      <c r="C15" s="54"/>
    </row>
    <row r="16" spans="1:6" ht="180" customHeight="1" x14ac:dyDescent="0.35">
      <c r="A16" s="21" t="s">
        <v>75</v>
      </c>
      <c r="B16" s="47"/>
      <c r="C16" s="48"/>
    </row>
    <row r="17" spans="1:3" ht="87" x14ac:dyDescent="0.35">
      <c r="A17" s="21" t="s">
        <v>76</v>
      </c>
      <c r="B17" s="45"/>
      <c r="C17" s="4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4.5" x14ac:dyDescent="0.35"/>
  <cols>
    <col min="1" max="1" width="41.81640625" style="23" customWidth="1"/>
    <col min="2" max="2" width="30.45312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1" t="s">
        <v>65</v>
      </c>
      <c r="B1" s="61"/>
      <c r="C1" s="61"/>
    </row>
    <row r="2" spans="1:6" x14ac:dyDescent="0.35">
      <c r="A2" s="19" t="s">
        <v>26</v>
      </c>
      <c r="B2" s="62" t="str">
        <f>'GENERALES NOTA 321'!B2:C2</f>
        <v>SINIESTRO 145980293 - APLICATIVO 214446</v>
      </c>
      <c r="C2" s="63"/>
    </row>
    <row r="3" spans="1:6" x14ac:dyDescent="0.35">
      <c r="A3" s="20" t="s">
        <v>5</v>
      </c>
      <c r="B3" s="47" t="str">
        <f>'GENERALES NOTA 322'!B2:C2</f>
        <v>801112-2021-40522</v>
      </c>
      <c r="C3" s="48"/>
    </row>
    <row r="4" spans="1:6" s="2" customFormat="1" x14ac:dyDescent="0.35">
      <c r="A4" s="21" t="s">
        <v>6</v>
      </c>
      <c r="B4" s="46" t="str">
        <f>'GENERALES NOTA 322'!B3:C3</f>
        <v>CONTRALORÍA GENERAL DE LA REPÚBLICA - GERENCIA DEPARTAMENTAL COLEGIADA DE ANTIOQUIA</v>
      </c>
      <c r="C4" s="46"/>
    </row>
    <row r="5" spans="1:6" s="2" customFormat="1" x14ac:dyDescent="0.35">
      <c r="A5" s="21" t="s">
        <v>10</v>
      </c>
      <c r="B5" s="62" t="str">
        <f>'GENERALES NOTA 321'!B5:C5</f>
        <v>DEPARTAMENTO DE ANTIOQUIA</v>
      </c>
      <c r="C5" s="63"/>
    </row>
    <row r="6" spans="1:6" s="2" customFormat="1" x14ac:dyDescent="0.35">
      <c r="A6" s="5" t="s">
        <v>66</v>
      </c>
      <c r="B6" s="64">
        <f>'GENERALES NOTA 321'!B10:C10</f>
        <v>587500000</v>
      </c>
      <c r="C6" s="65"/>
    </row>
    <row r="7" spans="1:6" s="2" customFormat="1" x14ac:dyDescent="0.35">
      <c r="A7" s="5" t="s">
        <v>12</v>
      </c>
      <c r="B7" s="60">
        <f>'GENERALES NOTA 322'!B7:C7</f>
        <v>35448277</v>
      </c>
      <c r="C7" s="60"/>
    </row>
    <row r="8" spans="1:6" s="2" customFormat="1" x14ac:dyDescent="0.35">
      <c r="A8" s="21" t="s">
        <v>13</v>
      </c>
      <c r="B8" s="46" t="str">
        <f>'GENERALES NOTA 322'!B8:C8</f>
        <v>ALLIANZ SEGUROS S.A. (23.50%) AXA COLPATRIA (24.50%), SURAMERICANA (4%), LA PREVISORA S.A. COMPAÑÍA DE SEGUROS (12%) Y MAPFRE SEGUROS GENERALES DE COLOMBIA S.A. (36%)</v>
      </c>
      <c r="C8" s="46"/>
    </row>
    <row r="9" spans="1:6" ht="23.25" customHeight="1" x14ac:dyDescent="0.35">
      <c r="A9" s="22" t="s">
        <v>67</v>
      </c>
      <c r="B9" s="47" t="s">
        <v>77</v>
      </c>
      <c r="C9" s="48"/>
    </row>
    <row r="10" spans="1:6" ht="58" x14ac:dyDescent="0.35">
      <c r="A10" s="21" t="s">
        <v>69</v>
      </c>
      <c r="B10" s="49"/>
      <c r="C10" s="50"/>
      <c r="E10" t="s">
        <v>70</v>
      </c>
      <c r="F10" s="11">
        <v>0.7</v>
      </c>
    </row>
    <row r="11" spans="1:6" x14ac:dyDescent="0.35">
      <c r="A11" s="26" t="s">
        <v>71</v>
      </c>
      <c r="B11" s="51">
        <f>(B12-B14)*B13</f>
        <v>35448277</v>
      </c>
      <c r="C11" s="52"/>
      <c r="E11" t="s">
        <v>68</v>
      </c>
      <c r="F11" s="11">
        <v>0.3</v>
      </c>
    </row>
    <row r="12" spans="1:6" x14ac:dyDescent="0.35">
      <c r="A12" s="10" t="s">
        <v>72</v>
      </c>
      <c r="B12" s="55">
        <f>MIN(B6,B7)</f>
        <v>35448277</v>
      </c>
      <c r="C12" s="56"/>
      <c r="F12" s="11"/>
    </row>
    <row r="13" spans="1:6" x14ac:dyDescent="0.35">
      <c r="A13" s="22" t="s">
        <v>34</v>
      </c>
      <c r="B13" s="57">
        <v>1</v>
      </c>
      <c r="C13" s="57"/>
      <c r="F13" s="11"/>
    </row>
    <row r="14" spans="1:6" x14ac:dyDescent="0.35">
      <c r="A14" s="22" t="s">
        <v>73</v>
      </c>
      <c r="B14" s="58">
        <v>0</v>
      </c>
      <c r="C14" s="58"/>
      <c r="F14" s="11"/>
    </row>
    <row r="15" spans="1:6" x14ac:dyDescent="0.35">
      <c r="A15" s="25" t="s">
        <v>74</v>
      </c>
      <c r="B15" s="53">
        <f>IFERROR(B11*(VLOOKUP(B9,E10:F15,2,0)),16666)</f>
        <v>16666</v>
      </c>
      <c r="C15" s="54"/>
    </row>
    <row r="16" spans="1:6" ht="180" customHeight="1" x14ac:dyDescent="0.35">
      <c r="A16" s="21" t="s">
        <v>75</v>
      </c>
      <c r="B16" s="47"/>
      <c r="C16" s="48"/>
    </row>
    <row r="17" spans="1:3" ht="87" x14ac:dyDescent="0.35">
      <c r="A17" s="21" t="s">
        <v>76</v>
      </c>
      <c r="B17" s="45"/>
      <c r="C17" s="4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453125" customWidth="1"/>
    <col min="2" max="2" width="31.81640625" customWidth="1"/>
    <col min="3" max="3" width="63.1796875" customWidth="1"/>
    <col min="4" max="16383" width="0" hidden="1" customWidth="1"/>
    <col min="16384" max="16384" width="0.81640625" hidden="1" customWidth="1"/>
  </cols>
  <sheetData>
    <row r="1" spans="1:3" ht="18.5" x14ac:dyDescent="0.35">
      <c r="A1" s="42" t="s">
        <v>78</v>
      </c>
      <c r="B1" s="42"/>
      <c r="C1" s="42"/>
    </row>
    <row r="2" spans="1:3" x14ac:dyDescent="0.35">
      <c r="A2" s="9" t="s">
        <v>26</v>
      </c>
      <c r="B2" s="37" t="str">
        <f>'GENERALES NOTA 321'!B2:C2</f>
        <v>SINIESTRO 145980293 - APLICATIVO 214446</v>
      </c>
      <c r="C2" s="38"/>
    </row>
    <row r="3" spans="1:3" x14ac:dyDescent="0.35">
      <c r="A3" s="18" t="s">
        <v>5</v>
      </c>
      <c r="B3" s="37" t="str">
        <f>'GENERALES NOTA 322'!B2:C2</f>
        <v>801112-2021-40522</v>
      </c>
      <c r="C3" s="38"/>
    </row>
    <row r="4" spans="1:3" s="2" customFormat="1" x14ac:dyDescent="0.35">
      <c r="A4" s="5" t="s">
        <v>6</v>
      </c>
      <c r="B4" s="28" t="str">
        <f>'GENERALES NOTA 322'!B3:C3</f>
        <v>CONTRALORÍA GENERAL DE LA REPÚBLICA - GERENCIA DEPARTAMENTAL COLEGIADA DE ANTIOQUIA</v>
      </c>
      <c r="C4" s="28"/>
    </row>
    <row r="5" spans="1:3" s="2" customFormat="1" x14ac:dyDescent="0.35">
      <c r="A5" s="5" t="s">
        <v>10</v>
      </c>
      <c r="B5" s="37" t="str">
        <f>'IMPUTACIÓN- GENERALES NOTA 324 '!B5:C5</f>
        <v>DEPARTAMENTO DE ANTIOQUIA</v>
      </c>
      <c r="C5" s="38"/>
    </row>
    <row r="6" spans="1:3" s="2" customFormat="1" x14ac:dyDescent="0.35">
      <c r="A6" s="5" t="s">
        <v>12</v>
      </c>
      <c r="B6" s="28">
        <f>'GENERALES NOTA 322'!B7:C7</f>
        <v>35448277</v>
      </c>
      <c r="C6" s="28"/>
    </row>
    <row r="7" spans="1:3" s="2" customFormat="1" x14ac:dyDescent="0.35">
      <c r="A7" s="5" t="s">
        <v>13</v>
      </c>
      <c r="B7" s="28" t="str">
        <f>'GENERALES NOTA 322'!B8:C8</f>
        <v>ALLIANZ SEGUROS S.A. (23.50%) AXA COLPATRIA (24.50%), SURAMERICANA (4%), LA PREVISORA S.A. COMPAÑÍA DE SEGUROS (12%) Y MAPFRE SEGUROS GENERALES DE COLOMBIA S.A. (36%)</v>
      </c>
      <c r="C7" s="28"/>
    </row>
    <row r="8" spans="1:3" x14ac:dyDescent="0.35">
      <c r="A8" s="10" t="s">
        <v>67</v>
      </c>
      <c r="B8" s="29"/>
      <c r="C8" s="30"/>
    </row>
    <row r="9" spans="1:3" x14ac:dyDescent="0.35">
      <c r="A9" s="10" t="s">
        <v>71</v>
      </c>
      <c r="B9" s="66"/>
      <c r="C9" s="66"/>
    </row>
    <row r="10" spans="1:3" x14ac:dyDescent="0.35">
      <c r="A10" s="10" t="s">
        <v>79</v>
      </c>
      <c r="B10" s="66"/>
      <c r="C10" s="66"/>
    </row>
    <row r="11" spans="1:3" ht="43.5" x14ac:dyDescent="0.35">
      <c r="A11" s="5" t="s">
        <v>80</v>
      </c>
      <c r="B11" s="28"/>
      <c r="C11" s="28"/>
    </row>
    <row r="12" spans="1:3" ht="43.5" x14ac:dyDescent="0.35">
      <c r="A12" s="5" t="s">
        <v>81</v>
      </c>
      <c r="B12" s="28"/>
      <c r="C12" s="28"/>
    </row>
    <row r="13" spans="1:3" x14ac:dyDescent="0.35">
      <c r="A13" s="5" t="s">
        <v>82</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6328125" customWidth="1"/>
    <col min="9" max="9" width="0" hidden="1" customWidth="1"/>
    <col min="14" max="14" width="0" hidden="1" customWidth="1"/>
  </cols>
  <sheetData>
    <row r="1" spans="2:14" ht="15" customHeight="1" thickBot="1" x14ac:dyDescent="0.4"/>
    <row r="2" spans="2:14" ht="15" customHeight="1" thickTop="1" thickBot="1" x14ac:dyDescent="0.4">
      <c r="B2" s="67"/>
      <c r="C2" s="67"/>
      <c r="I2" t="s">
        <v>83</v>
      </c>
      <c r="N2" t="s">
        <v>77</v>
      </c>
    </row>
    <row r="3" spans="2:14" ht="15" customHeight="1" thickTop="1" thickBot="1" x14ac:dyDescent="0.4">
      <c r="B3" s="67" t="s">
        <v>84</v>
      </c>
      <c r="C3" s="67"/>
      <c r="I3" t="s">
        <v>68</v>
      </c>
      <c r="N3" t="s">
        <v>68</v>
      </c>
    </row>
    <row r="4" spans="2:14" ht="15" customHeight="1" thickTop="1" thickBot="1" x14ac:dyDescent="0.4">
      <c r="B4" s="12" t="s">
        <v>85</v>
      </c>
      <c r="C4" s="13"/>
      <c r="I4" t="s">
        <v>86</v>
      </c>
      <c r="N4" t="s">
        <v>70</v>
      </c>
    </row>
    <row r="5" spans="2:14" ht="15" customHeight="1" thickTop="1" thickBot="1" x14ac:dyDescent="0.4">
      <c r="B5" s="12" t="s">
        <v>87</v>
      </c>
      <c r="C5" s="13"/>
    </row>
    <row r="6" spans="2:14" ht="15" customHeight="1" thickTop="1" thickBot="1" x14ac:dyDescent="0.4">
      <c r="B6" s="12" t="s">
        <v>88</v>
      </c>
      <c r="C6" s="13"/>
    </row>
    <row r="7" spans="2:14" ht="44.5" thickTop="1" thickBot="1" x14ac:dyDescent="0.4">
      <c r="B7" s="12" t="s">
        <v>89</v>
      </c>
      <c r="C7" s="14"/>
    </row>
    <row r="8" spans="2:14" ht="30" thickTop="1" thickBot="1" x14ac:dyDescent="0.4">
      <c r="B8" s="12" t="s">
        <v>90</v>
      </c>
      <c r="C8" s="13"/>
    </row>
    <row r="9" spans="2:14" ht="44.5" thickTop="1" thickBot="1" x14ac:dyDescent="0.4">
      <c r="B9" s="12" t="s">
        <v>91</v>
      </c>
      <c r="C9" s="15"/>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53125" defaultRowHeight="14.5" x14ac:dyDescent="0.35"/>
  <cols>
    <col min="4" max="4" width="20.1796875" bestFit="1" customWidth="1"/>
    <col min="5" max="5" width="42.81640625" bestFit="1" customWidth="1"/>
  </cols>
  <sheetData>
    <row r="1" spans="1:9" x14ac:dyDescent="0.35">
      <c r="A1" s="7" t="s">
        <v>30</v>
      </c>
      <c r="B1" t="s">
        <v>92</v>
      </c>
      <c r="C1" s="7" t="s">
        <v>34</v>
      </c>
      <c r="D1" s="7" t="s">
        <v>38</v>
      </c>
      <c r="E1" s="3" t="s">
        <v>93</v>
      </c>
      <c r="F1" s="2" t="s">
        <v>70</v>
      </c>
      <c r="G1" s="4">
        <v>0</v>
      </c>
      <c r="H1" t="s">
        <v>94</v>
      </c>
      <c r="I1" t="s">
        <v>95</v>
      </c>
    </row>
    <row r="2" spans="1:9" x14ac:dyDescent="0.35">
      <c r="A2" t="s">
        <v>96</v>
      </c>
      <c r="B2" t="s">
        <v>97</v>
      </c>
      <c r="C2" t="s">
        <v>98</v>
      </c>
      <c r="D2" s="2" t="s">
        <v>99</v>
      </c>
      <c r="E2" s="1" t="s">
        <v>100</v>
      </c>
      <c r="F2" s="2" t="s">
        <v>77</v>
      </c>
      <c r="G2" s="4">
        <v>0.7</v>
      </c>
      <c r="H2" t="s">
        <v>101</v>
      </c>
      <c r="I2" t="s">
        <v>102</v>
      </c>
    </row>
    <row r="3" spans="1:9" x14ac:dyDescent="0.35">
      <c r="A3" t="s">
        <v>103</v>
      </c>
      <c r="C3" t="s">
        <v>104</v>
      </c>
      <c r="D3" s="2" t="s">
        <v>105</v>
      </c>
      <c r="E3" s="1" t="s">
        <v>106</v>
      </c>
      <c r="F3" s="2" t="s">
        <v>68</v>
      </c>
      <c r="G3" s="4">
        <v>0.3</v>
      </c>
      <c r="H3" t="s">
        <v>107</v>
      </c>
      <c r="I3" t="s">
        <v>108</v>
      </c>
    </row>
    <row r="4" spans="1:9" x14ac:dyDescent="0.35">
      <c r="A4" t="s">
        <v>109</v>
      </c>
      <c r="C4" t="s">
        <v>110</v>
      </c>
      <c r="E4" s="1" t="s">
        <v>111</v>
      </c>
      <c r="H4" t="s">
        <v>112</v>
      </c>
      <c r="I4" t="s">
        <v>113</v>
      </c>
    </row>
    <row r="5" spans="1:9" x14ac:dyDescent="0.35">
      <c r="A5" t="s">
        <v>114</v>
      </c>
      <c r="E5" s="1" t="s">
        <v>115</v>
      </c>
      <c r="H5" t="s">
        <v>116</v>
      </c>
      <c r="I5" t="s">
        <v>117</v>
      </c>
    </row>
    <row r="6" spans="1:9" x14ac:dyDescent="0.35">
      <c r="E6" s="1" t="s">
        <v>118</v>
      </c>
      <c r="I6" t="s">
        <v>119</v>
      </c>
    </row>
    <row r="7" spans="1:9" x14ac:dyDescent="0.35">
      <c r="E7" s="1" t="s">
        <v>120</v>
      </c>
    </row>
    <row r="8" spans="1:9" x14ac:dyDescent="0.35">
      <c r="E8" s="1" t="s">
        <v>121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2024-11-09T23:59:39Z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