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Invitado-\Downloads\"/>
    </mc:Choice>
  </mc:AlternateContent>
  <xr:revisionPtr revIDLastSave="0" documentId="13_ncr:1_{9FCD8331-8B80-4D1A-8796-B65550E1CF80}"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B15" i="5" l="1"/>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4" i="11"/>
  <c r="B7" i="11"/>
  <c r="B2" i="11"/>
  <c r="D34" i="5"/>
  <c r="D35" i="5"/>
  <c r="B8" i="17"/>
  <c r="B7" i="18"/>
  <c r="B6" i="18"/>
  <c r="B5" i="18"/>
  <c r="B4" i="18"/>
  <c r="B3" i="18"/>
  <c r="B2" i="18"/>
  <c r="B7" i="17"/>
  <c r="B6" i="17"/>
  <c r="B5" i="17"/>
  <c r="B4" i="17"/>
  <c r="B3" i="17"/>
  <c r="B2" i="17"/>
  <c r="B17" i="11"/>
  <c r="C11" i="11"/>
  <c r="C10" i="11"/>
  <c r="B7" i="10"/>
  <c r="B7" i="14"/>
  <c r="B6" i="14"/>
  <c r="B5" i="14"/>
  <c r="B4" i="14"/>
  <c r="B3" i="14"/>
  <c r="B2" i="14"/>
  <c r="B4" i="10"/>
  <c r="B5" i="10"/>
  <c r="B5" i="11" s="1"/>
  <c r="B6" i="10"/>
  <c r="B6" i="11" s="1"/>
  <c r="B3" i="10"/>
  <c r="B3" i="11" s="1"/>
  <c r="B28" i="11" l="1"/>
  <c r="B9" i="17"/>
</calcChain>
</file>

<file path=xl/sharedStrings.xml><?xml version="1.0" encoding="utf-8"?>
<sst xmlns="http://schemas.openxmlformats.org/spreadsheetml/2006/main" count="299" uniqueCount="204">
  <si>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</si>
  <si>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</si>
  <si>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</si>
  <si>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</si>
  <si>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</si>
  <si>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</si>
  <si>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</si>
  <si>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</si>
  <si>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</si>
  <si>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</si>
  <si>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</si>
  <si>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</si>
  <si>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</si>
  <si>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</si>
  <si>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</si>
  <si>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</si>
  <si>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</si>
  <si>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</si>
  <si>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</si>
  <si>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</si>
  <si>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</si>
  <si>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</si>
  <si>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</si>
  <si>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</si>
  <si>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</si>
  <si>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</si>
  <si>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</si>
  <si>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</si>
  <si>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</si>
  <si>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</si>
  <si>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</si>
  <si>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</si>
  <si>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</si>
  <si>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</si>
  <si>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</si>
  <si>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</si>
  <si>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</si>
  <si>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</si>
  <si>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</si>
  <si>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</si>
  <si>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</si>
  <si>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</si>
  <si>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</si>
  <si>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</si>
  <si>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</si>
  <si>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</si>
  <si>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</si>
  <si>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</si>
  <si>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</si>
  <si>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</si>
  <si>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</si>
  <si>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</si>
  <si>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</si>
  <si>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</si>
  <si>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</si>
  <si>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</si>
  <si>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</si>
  <si>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</si>
  <si>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</si>
  <si>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</si>
  <si>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</si>
  <si>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</si>
  <si>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</si>
  <si>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</si>
  <si>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</si>
  <si>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</si>
  <si>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</si>
  <si>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</si>
  <si>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</si>
  <si>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</si>
  <si>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</si>
  <si>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</si>
  <si>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</si>
  <si>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</si>
  <si>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</si>
  <si>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</si>
  <si>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</si>
  <si>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</si>
  <si>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</si>
  <si>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</si>
  <si>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</si>
  <si>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</si>
  <si>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</si>
  <si>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</si>
  <si>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</si>
  <si>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</si>
  <si>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</si>
  <si>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</si>
  <si>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</si>
  <si>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</si>
  <si>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</si>
  <si>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</si>
  <si>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</si>
  <si>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</si>
  <si>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</si>
  <si>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</si>
  <si>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</si>
  <si>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</si>
  <si>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</si>
  <si>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</si>
  <si>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</si>
  <si>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</si>
  <si>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</si>
  <si>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</si>
  <si>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</si>
  <si>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</si>
  <si>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</si>
  <si>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</si>
  <si>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</si>
  <si>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</si>
  <si>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</si>
  <si>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</si>
  <si>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</si>
  <si>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</si>
  <si>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</si>
  <si>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</si>
  <si>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</si>
  <si>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</si>
  <si>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</si>
  <si>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</si>
  <si>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</si>
  <si>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</si>
  <si>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</si>
  <si>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</si>
  <si>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</si>
  <si>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</si>
  <si>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</si>
  <si>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</si>
  <si>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</si>
  <si>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</si>
  <si>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</si>
  <si>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</si>
  <si>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</si>
  <si>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</si>
  <si>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</si>
  <si>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</si>
  <si>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</si>
  <si>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</si>
  <si>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</si>
  <si>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</si>
  <si>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</si>
  <si>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</si>
  <si>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</si>
  <si>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</si>
  <si>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</si>
  <si>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</si>
  <si>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</si>
  <si>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</si>
  <si>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</si>
  <si>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</si>
  <si>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</si>
  <si>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</si>
  <si>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</si>
  <si>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</si>
  <si>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</si>
  <si>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</si>
  <si>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</si>
  <si>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</si>
  <si>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</si>
  <si>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</si>
  <si>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</si>
  <si>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</si>
  <si>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</si>
  <si>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</si>
  <si>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</si>
  <si>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</si>
  <si>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</si>
  <si>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</si>
  <si>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</si>
  <si>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</si>
  <si>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</si>
  <si>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</si>
  <si>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</si>
  <si>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</si>
  <si>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</si>
  <si>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</si>
  <si>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73319310300220230000200</t>
  </si>
  <si>
    <t>Juzgado Segundo Civil del Circuito de Guamo, Tolima</t>
  </si>
  <si>
    <t>Daniela Rivera García (Compañera permanente) 16/02/1991
Emiliano Castro Rivera (Menor- Hijo) - 1/02/2020</t>
  </si>
  <si>
    <t>Mario Andrey Castro Campos (Fallecido)</t>
  </si>
  <si>
    <t>26 de diciembre de 2019</t>
  </si>
  <si>
    <t>28 de septiembre de 2022</t>
  </si>
  <si>
    <t>12 de octubre de 2022</t>
  </si>
  <si>
    <t>RC vehículos propios y no propios</t>
  </si>
  <si>
    <t xml:space="preserve">1. El día 26 de diciembre de 2019 a las 14:00 horas aproximadamente en la vía Neiva-Castilla en el kilómetro 58+630 metros se presentó un accidente en el que se vieron involucrados los siguientes rodantes: El vehículo tipo camión de placas TRL384 conducido por el señor CAMILO ANDRÉS ZAMORA MORA (Q.E.P.D) de propiedad de RENTING COLOMBIA S.A.S quien se desplazaba en sentido Castilla-Neiva; y el rodante tipo campero Toyota de placas HAR745 maniobrado por el señor MARIO ANDREY CASTRO (Q.E.P.D)  que se desplazaba en sentido Neiva-Castilla. En el hecho fallecieron ambos conductores.
2. En el nforme policial de accidente de tránsito No. C001088602 del 26 de diciembre de 2019 se codificó como hipótesis la No. 116 exceso de velocidad y No. 157 Otra. que fue especificada por el agente así: “INVADIR CARRIL CONTRARIO SIN PRECAUCIÓN ( Conducido por MARIO ANDREY CASTRO (…)”, para conductor del vehículo de placas HAR745. </t>
  </si>
  <si>
    <t>Solicitados al arbitrio del Juez</t>
  </si>
  <si>
    <t>022435347 / 0</t>
  </si>
  <si>
    <t>11 de junio de 2024</t>
  </si>
  <si>
    <t>16 de octubre 2024</t>
  </si>
  <si>
    <t>14 de noviembre de 2024</t>
  </si>
  <si>
    <t>145868591- APL 214386</t>
  </si>
  <si>
    <t>Daño a la vida en relación</t>
  </si>
  <si>
    <t>Daño a la vida de relación</t>
  </si>
  <si>
    <t xml:space="preserve">EXCEPCIONES DE MÉRITO FRENTE A LA DEMANDA:
1. INEXISTENCIA DE RESPONSABILIDAD AL ESTAR ANTE UNA CAUSA EXTRAÑA COMO EXIMENTE DE RESPONSABILIDAD - “HECHO EXCLUSIVO DE LA VICTIMA”.
2. INEXISTENCIA DE RESPONSABILIDAD A CARGO DE LOS DEMANDADOS POR LA FALTA DE ACREDITACIÓN O PRUEBA DEL NEXO CAUSAL
3. EL RÉGIMEN DE RESPONSABILIDAD APLICABLE A ESTE PARTICULAR ES EL DE LA CULPA PROBADA .
4. REDUCCIÓN DE LA INDEMNIZACIÓN COMO CONSECUENCIA DE LA INCIDENCIA DE LA CONDUCTA DE LA VÍCTIMA EN LA PRODUCCIÓN DEL DAÑO
5. IMPROCEDENCIA DEL RECONOCIMIENTO Y FALTA DE PRUEBA DEL DAÑO EMERGENTE..
6. IMPROCEDENCIA DEL RECONOCIMIENTO DE LUCRO CESANTE. 
7.IMPROCEDENCIA DE RECONOCIMIENTO Y TASACIÓN EXORBITANTE DEL DAÑO MORAL
8. IMPROCEDENCIA Y TASACIÓN EXORBITANTE DEL DAÑO A LA VIDA EN RELACIÓN
9. GENÉRICA O INNOMINADA
EXCEPCIONES FRENTE AL CONTRATO DE SEGURO
1. INEXISTENCIA DE LA OBLIGACIÓN DE INDEMNIZAR POR INCUMPLIMIENTO DE LAS CARGAS DEL ARTÍCULO 1072 DEL CÓDIGO DE COMERCIO
2. LA PÓLIZA RESPONSABILIDAD CIVIL EXTRACONTRACTUAL GENERAL NRO. 022435347 / 0 EN EL AMPARO DE VEHÍCULO PROPIOS Y NO PROPIOS OPERA EN EXCESO DE LAS PÓLIZAS PROPIAS DE CADA VEHÍCULO
3. RIESGOS EXPRESAMENTE EXCLUIDOS EN LA PÓLIZA RESPONSABILIDAD CIVIL EXTRACONTRACTUAL GENERAL NRO. 022435347 / 0
4. CARÁCTER MERAMENTE INDEMNIZATORIO QUE REVISTEN LOS CONTRATOS DE SEGUROS..
5. EN CUALQUIER CASO, DE NINGUNA FORMA SE PODRÁ EXCEDER EL LÍMITE DEL VALOR ASEGURADO. 
6. LÍMITES MÁXIMOS DE RESPONSABILIDAD DEL ASEGURADOR EN LO ATINENTE AL DEDUCIBLE EN LA PÓLIZA RESPONSABILIDAD CIVIL EXTRACONTRACTUAL GENERAL NRO. 022435347 / 0.
7. DISPONIBILIDAD DEL VALOR ASEGURADO
8. PRESCRIPCIÓN DE LA ACCIÓN DERIVADA DEL CONTRATO DE SEGURO
9. GENÉRICA O INNOMINADA.
</t>
  </si>
  <si>
    <t>CLAUDIA MARCELA REYES MORA MORA 
JAIME ZAMORA ROJAS
OLGA LUCIA MORA HERNANDEZ
 COEXITO S.A.S.
HEREDEROS INDETERMINADOS DE CAMILO ANDRÉS ZAMORA MORA (Q.E.P.D.).
RENTING COLOMBIA SA</t>
  </si>
  <si>
    <t xml:space="preserve">Ema Holding S.A.S y otros como Coexito S.A.S. </t>
  </si>
  <si>
    <t xml:space="preserve">RC Vehículos Propios y No propios </t>
  </si>
  <si>
    <t>10% sobre el valor de la pérdida, mínimo $2.000.000</t>
  </si>
  <si>
    <t>06/04/2019- 06/04/2020</t>
  </si>
  <si>
    <t>Esta cobertura opera en exceso de los límites que
para estos vehículos se tengan contratados en un seguro de automóviles vigente con un
mínimo de por evento (el que sea mayor) aunque no exista cobertura de responsabilidad
civil bajo una póliza de automóviles.</t>
  </si>
  <si>
    <t>N/A</t>
  </si>
  <si>
    <t xml:space="preserve">DEDUCIBLE </t>
  </si>
  <si>
    <t>La contingencia se califica como EVENTUAL, teniendo en cuenta que la Póliza Presta cobertura temporal y material, sin embargo, a la fecha no se ha probado la  responsabilidad del asegurado. Además, teniendo en cuenta que aunque  la póliza de Responsabilidad Civil Extracontractual General No. 022435347/0 opera en exceso de la póliza propia de autos con la que cuenta el vehículo de placas TRL384, la liquidación objetivada permitiría afectar la Póliza de Allianz. 
Debe indicarse que la Póliza Responsabilidad Civil Extracontractual General No. 022435347/0, presta cobertura material y temporal, de conformidad con los hechos y pretensiones expuestas en el líbelo de la demanda. Frente a la cobertura temporal, debe señalarse que el accidente de tránsito base del litigio tuvo lugar el 26 de diciembre del 2019, por lo que se produjo dentro de la vigencia de la Póliza, la cual estaba comprendida entre el 06 de abril de 2019 y el 05 de abril de 2020, en modalidad ocurrencia. Aunado a ello, presta cobertura material en tanto ampara la responsabilidad civil extracontractual derivada de la conduccción de vehículos propios y no propios del asegurado, que es la pretensión que se le endilga al extremo pasivo. Además, aunque la póliza en comento opera en exceso de la póliza de autos con la que cuenta el vehículo asegurado involucrado en el accidente, la cual según la documentación que reposa del expediente fue expedida por Suramericana y la cual tiene un amparo de 750 millones, lo cierto es que en caso de una eventual condena dicha suma es insuficiente para cubrir los perjuicios y por ende podría afectarse la póliza de la compañía.
Frente a la responsabilidad del asegurado debe decirse que en este momento no se encuentra probada, teniendo en cuenta que en el IPAT se codificó a la víctima Mario Andrey Castro Campos con las hipótesis 157 que fue explicada por el agente de tránsito como "Invadir carril contrario sin precaución" y la No. 116 correspondiente a "exceso de velocidad al vehículo No. 2” situación que podría acreditar la causal eximente de responsabilidad por el hecho de la víctima. Sin embargo, no puede pasarse por alto que la parte demandante allegó como prueba un dictamen de Reconstrucción de Accidente de Tránsito en el cual se  concluye que la causa determinante del hecho de tránsito es atribuible directamente al vehículo (1) camión de placas TRL-384, conducido por el señor Camilo Andrés Zamora, al invadir el carril de sentido contrario a su trayectoria, sin prevenir su aproximación a una curva (17,28 metros antes del área de impacto) y sin tener la visual necesaria para percibir a otros vehículos que viajan dentro de su respectivo carril. En este entendido, dependerá del debate probatorio esclarecer la responsabilidad del conductor del vehículo asegurado en la ocurrencia del accidente, especialmente de la cotradicción del dictamen que se efectuará a través del interrogatorio al perito en la audiencia de instrucción y juzgamiento. 
Lo anterior, sin perjuicio del carácter contigente del proceso.</t>
  </si>
  <si>
    <t xml:space="preserve">Como liquidación objetiva de las pretensiones se estima un monto de $32.079.626, discriminado así:
1. Daño Emergente: No se reconocerá suma alguna por concepto de Daño Emergente debido a que dentro del plenario no se encuentra medio de prueba que acredite que la parte demandante incurrió en erogaciones como consecuencia del accidente de tránsito, lo cual incluso se puede corroborar con el contenido de la demanda con la cual no se pide una suma concreta. Luego, no existe prueba cierta del perjuicio alegado y como esta tipología de perjuicio debe ser cierto, no es procedente reconocerlo. 
2. Lucro Cesante: Se reconocerá la suma de $605.644.029 a favor del menor Emiliano Castro Rivera en calidad de hijo del fallecido. Para la tasación del lucro cesante se tiene en cuenta que en descorre de la excepciones de mérito la parte demandante aportó una certificación de Colfondos con el histórico de cotizaciones de la víctima, documento del cual se evidencia un salario promedio de $2.772.212 mensuales, teniendo en cuenta el último año y tomando en consideración que la víctima ejercía como abogado independiente. Por lo tanto se calcula el monto de esta indemnización en consideración a los siguiente factores: (i) El promedio del IBL cotizado a Colfondos dentro del año anterior al fallecimiento de la víctima, el cual se indexará al año 2024, valor que arroja la suma de $3.850.948, pero a dicho rubro se le descontará un 25% por gastos personales, del causante, teniendo un IBL final de $2.888.211, (ii) además teniendo en cuenta que el lucro cesante se solicita exclusivamente a favor del menor hijo del fallecido, quien a la fecha del deceso de su padre no había nacido, el periodo indemnizable se calcula desde el 1 de febrero de 2020 que corresponde a la fecha de nacimiento del menor Emiliano Castro Rivera hasta el 1 de febrero de 2045, es decir por un total de 25 años, periodo que resulta menor a la expectativa de vida del padre (48,4 años).
3. Daño moral: $120.000.000. Se tendrá en cuenta como daño moral la suma de $60.000.000 para cada uno de los demandantes, es decir, Daniela Rivera García en su calidad de compañera permanente y Emiliano Castro Rivera en su calidad de hijo. Valor que ha sido reconocido por la jurisprudencia de la Corte Suprema de Justicia en sentencia (SC665-2019, 07/03/2019) en casos análogos al presente, en los que fallece la victima directa. 
4. Daño a la vida en relación:  $60.000.000. Se tendrá en cuenta como daño a la vida de relación la suma de $30.000.000 para Daniela Rivera García en su calidad de compañera permanente y Emiliano Castro Rivera en su calidad de hijo. Valor que ha sido reconocido por la jurisprudencia de la Corte Suprema de Justicia en sentencia  (SC665-2019, 07/03/2019) en casos análogos al presente, en los que fallece la victima directa. Teniendo en cuenta que para este caso para la compañera permanente se frustró la posibilidad de desarrollar su proyecto de vida en pareja junto con el fallecido, máxime cuando eran una pareja jóven que estaba esperando a su primer hijo, además, si bien es cierto el bebé aún no había nacido, no es menos importante que aquel no podrá gozar del afecto paterno y en consecuencia esta tipología de perjuicio debe ser indemnizada. 
5. Deducible: 10% sobre el valor de la pérdida, mínimo $2.000.000
Debe tenerse en cuenta que el valor total de los perjuicios ascienden a $785.4644.029. A dicho valor se le descontará los 750 millones de la póliza de autos de Suramericana. Lo cual arroja un total de $35.644.029 y a dicha suma se le resta el deducible del 10% contemplado en la póliza de Allianz, lo que representa un valor final de $32.079.626 que corresponde al riesgo máximo de exposición de condena para la compañía. Sin embargo, se precisa que en las casillas en donde se  relacionan los perjuicios de "Lucro Cesante y Daño a la vida en relación" pese a que sí se reconocen en la liquidación, para efectos del caso se dejaron en $0 y únicamente se tomó en cuenta el valor de $35.644.029 para el daño moral. Lo anterior con la finalidad de que la casilla d valor de la contingencia, sea coherente con el riesgo de exposición de condena que aqui se refiere.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</si>
</sst>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2" fillId="9" borderId="2" xfId="0" applyFont="1" applyFill="1" applyBorder="1" applyAlignment="1">
      <alignment horizontal="justify" vertical="top"/>
    </xf>
    <xf numFmtId="0" fontId="12" fillId="9" borderId="3" xfId="0" applyFont="1" applyFill="1" applyBorder="1" applyAlignment="1">
      <alignment horizontal="justify" vertical="top"/>
    </xf>
    <xf numFmtId="0" fontId="12" fillId="9" borderId="11" xfId="0" applyFont="1" applyFill="1" applyBorder="1" applyAlignment="1">
      <alignment horizontal="justify" vertical="top"/>
    </xf>
    <xf numFmtId="0" fontId="12" fillId="0" borderId="2" xfId="0" applyFont="1" applyBorder="1" applyAlignment="1">
      <alignment horizontal="justify" vertical="top"/>
    </xf>
    <xf numFmtId="0" fontId="12" fillId="0" borderId="3" xfId="0" applyFont="1" applyBorder="1" applyAlignment="1">
      <alignment horizontal="justify" vertical="top"/>
    </xf>
    <xf numFmtId="6" fontId="0" fillId="0" borderId="1" xfId="1" applyNumberFormat="1" applyFont="1" applyBorder="1" applyAlignment="1" applyProtection="1">
      <alignment horizontal="justify" vertical="top"/>
      <protection locked="0"/>
    </xf>
    <xf numFmtId="0" fontId="12" fillId="0" borderId="2" xfId="0" applyFont="1" applyBorder="1" applyAlignment="1">
      <alignment horizontal="justify" vertical="top"/>
    </xf>
    <xf numFmtId="0" fontId="12" fillId="0" borderId="3" xfId="0" applyFon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12" fillId="9" borderId="2" xfId="0" applyFont="1" applyFill="1" applyBorder="1" applyAlignment="1">
      <alignment horizontal="justify" vertical="top"/>
    </xf>
    <xf numFmtId="0" fontId="12" fillId="9" borderId="3" xfId="0" applyFont="1" applyFill="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XFC35"/>
  <sheetViews>
    <sheetView topLeftCell="A14" zoomScale="70" zoomScaleNormal="70" workbookViewId="0">
      <selection activeCell="A9" sqref="A9"/>
    </sheetView>
  </sheetViews>
  <sheetFormatPr baseColWidth="10" defaultColWidth="0" defaultRowHeight="15" x14ac:dyDescent="0.25"/>
  <cols>
    <col min="1" max="1" width="92.7109375" style="7" customWidth="1"/>
    <col min="2" max="2" width="63.85546875" style="7" customWidth="1"/>
    <col min="3" max="3" width="37" style="7" customWidth="1"/>
    <col min="4" max="16383" width="11.42578125" style="2" hidden="1"/>
    <col min="16384" max="16384" width="0.140625" style="2" hidden="1" customWidth="1"/>
  </cols>
  <sheetData>
    <row r="1" spans="1:3" ht="28.5" customHeight="1" x14ac:dyDescent="0.25">
      <c r="A1" s="61" t="s">
        <v>29</v>
      </c>
      <c r="B1" s="61"/>
      <c r="C1" s="61"/>
    </row>
    <row r="2" spans="1:3" x14ac:dyDescent="0.25">
      <c r="A2" s="5" t="s">
        <v>120</v>
      </c>
      <c r="B2" s="64" t="s">
        <v>176</v>
      </c>
      <c r="C2" s="65"/>
    </row>
    <row r="3" spans="1:3" x14ac:dyDescent="0.25">
      <c r="A3" s="5" t="s">
        <v>109</v>
      </c>
      <c r="B3" s="62" t="s">
        <v>177</v>
      </c>
      <c r="C3" s="63"/>
    </row>
    <row r="4" spans="1:3" x14ac:dyDescent="0.25">
      <c r="A4" s="5" t="s">
        <v>121</v>
      </c>
      <c r="B4" s="59" t="s">
        <v>194</v>
      </c>
      <c r="C4" s="63"/>
    </row>
    <row r="5" spans="1:3" ht="14.45" customHeight="1" x14ac:dyDescent="0.25">
      <c r="A5" s="5" t="s">
        <v>122</v>
      </c>
      <c r="B5" s="59" t="s">
        <v>178</v>
      </c>
      <c r="C5" s="63"/>
    </row>
    <row r="6" spans="1:3" x14ac:dyDescent="0.25">
      <c r="A6" s="5" t="s">
        <v>123</v>
      </c>
      <c r="B6" s="50" t="s">
        <v>110</v>
      </c>
      <c r="C6" s="50"/>
    </row>
    <row r="7" spans="1:3" x14ac:dyDescent="0.25">
      <c r="A7" s="5" t="s">
        <v>124</v>
      </c>
      <c r="B7" s="62" t="s">
        <v>179</v>
      </c>
      <c r="C7" s="63"/>
    </row>
    <row r="8" spans="1:3" x14ac:dyDescent="0.25">
      <c r="A8" s="5" t="s">
        <v>125</v>
      </c>
      <c r="B8" s="59" t="s">
        <v>180</v>
      </c>
      <c r="C8" s="60"/>
    </row>
    <row r="9" spans="1:3" x14ac:dyDescent="0.25">
      <c r="A9" s="5" t="s">
        <v>126</v>
      </c>
      <c r="B9" s="59" t="s">
        <v>181</v>
      </c>
      <c r="C9" s="60"/>
    </row>
    <row r="10" spans="1:3" x14ac:dyDescent="0.25">
      <c r="A10" s="5" t="s">
        <v>127</v>
      </c>
      <c r="B10" s="59" t="s">
        <v>182</v>
      </c>
      <c r="C10" s="60"/>
    </row>
    <row r="11" spans="1:3" ht="23.25" customHeight="1" x14ac:dyDescent="0.25">
      <c r="A11" s="5" t="s">
        <v>16</v>
      </c>
      <c r="B11" s="59" t="s">
        <v>183</v>
      </c>
      <c r="C11" s="60"/>
    </row>
    <row r="12" spans="1:3" x14ac:dyDescent="0.25">
      <c r="A12" s="48" t="s">
        <v>136</v>
      </c>
      <c r="B12" s="49" t="s">
        <v>184</v>
      </c>
      <c r="C12" s="50"/>
    </row>
    <row r="13" spans="1:3" ht="30" customHeight="1" x14ac:dyDescent="0.25">
      <c r="A13" s="48"/>
      <c r="B13" s="50"/>
      <c r="C13" s="50"/>
    </row>
    <row r="14" spans="1:3" ht="73.5" customHeight="1" x14ac:dyDescent="0.25">
      <c r="A14" s="48"/>
      <c r="B14" s="50"/>
      <c r="C14" s="50"/>
    </row>
    <row r="15" spans="1:3" x14ac:dyDescent="0.25">
      <c r="A15" s="5" t="s">
        <v>128</v>
      </c>
      <c r="B15" s="53">
        <f>SUM(C17,C18,C20,C21,C23)</f>
        <v>1695893020.0699999</v>
      </c>
      <c r="C15" s="54"/>
    </row>
    <row r="16" spans="1:3" ht="33.75" customHeight="1" x14ac:dyDescent="0.25">
      <c r="A16" s="55" t="s">
        <v>129</v>
      </c>
      <c r="B16" s="56" t="s">
        <v>35</v>
      </c>
      <c r="C16" s="56"/>
    </row>
    <row r="17" spans="1:3" ht="33.75" customHeight="1" x14ac:dyDescent="0.25">
      <c r="A17" s="55"/>
      <c r="B17" s="11" t="s">
        <v>36</v>
      </c>
      <c r="C17" s="6">
        <v>1407893020.0699999</v>
      </c>
    </row>
    <row r="18" spans="1:3" ht="33.75" customHeight="1" x14ac:dyDescent="0.25">
      <c r="A18" s="55"/>
      <c r="B18" s="11" t="s">
        <v>37</v>
      </c>
      <c r="C18" s="6" t="s">
        <v>185</v>
      </c>
    </row>
    <row r="19" spans="1:3" x14ac:dyDescent="0.25">
      <c r="A19" s="55"/>
      <c r="B19" s="57" t="s">
        <v>38</v>
      </c>
      <c r="C19" s="58"/>
    </row>
    <row r="20" spans="1:3" x14ac:dyDescent="0.25">
      <c r="A20" s="55"/>
      <c r="B20" s="11" t="s">
        <v>96</v>
      </c>
      <c r="C20" s="6">
        <v>144000000</v>
      </c>
    </row>
    <row r="21" spans="1:3" x14ac:dyDescent="0.25">
      <c r="A21" s="55"/>
      <c r="B21" s="11" t="s">
        <v>191</v>
      </c>
      <c r="C21" s="6">
        <v>144000000</v>
      </c>
    </row>
    <row r="22" spans="1:3" x14ac:dyDescent="0.25">
      <c r="A22" s="55"/>
      <c r="B22" s="57" t="s">
        <v>92</v>
      </c>
      <c r="C22" s="58"/>
    </row>
    <row r="23" spans="1:3" x14ac:dyDescent="0.25">
      <c r="A23" s="55"/>
      <c r="B23" s="11"/>
      <c r="C23" s="16"/>
    </row>
    <row r="24" spans="1:3" x14ac:dyDescent="0.25">
      <c r="A24" s="5" t="s">
        <v>130</v>
      </c>
      <c r="B24" s="51" t="s">
        <v>195</v>
      </c>
      <c r="C24" s="52"/>
    </row>
    <row r="25" spans="1:3" x14ac:dyDescent="0.25">
      <c r="A25" s="5" t="s">
        <v>131</v>
      </c>
      <c r="B25" s="51">
        <v>8903044031</v>
      </c>
      <c r="C25" s="52"/>
    </row>
    <row r="26" spans="1:3" x14ac:dyDescent="0.25">
      <c r="A26" s="5" t="s">
        <v>132</v>
      </c>
      <c r="B26" s="40" t="s">
        <v>186</v>
      </c>
      <c r="C26" s="41"/>
    </row>
    <row r="27" spans="1:3" x14ac:dyDescent="0.25">
      <c r="A27" s="5" t="s">
        <v>133</v>
      </c>
      <c r="B27" s="40" t="s">
        <v>187</v>
      </c>
      <c r="C27" s="42"/>
    </row>
    <row r="28" spans="1:3" x14ac:dyDescent="0.25">
      <c r="A28" s="5" t="s">
        <v>134</v>
      </c>
      <c r="B28" s="43" t="s">
        <v>188</v>
      </c>
      <c r="C28" s="44"/>
    </row>
    <row r="29" spans="1:3" x14ac:dyDescent="0.25">
      <c r="A29" s="5" t="s">
        <v>135</v>
      </c>
      <c r="B29" s="46" t="s">
        <v>189</v>
      </c>
      <c r="C29" s="47"/>
    </row>
    <row r="34" spans="4:4" x14ac:dyDescent="0.25">
      <c r="D34" s="2" t="str">
        <f t="shared" ref="D34:D35" si="0">UPPER(A34)</f>
        <v/>
      </c>
    </row>
    <row r="35" spans="4:4" x14ac:dyDescent="0.25">
      <c r="D35" s="2" t="str">
        <f t="shared" si="0"/>
        <v/>
      </c>
    </row>
  </sheetData>
  <mergeCells count="21">
    <mergeCell ref="B8:C8"/>
    <mergeCell ref="B9:C9"/>
    <mergeCell ref="B10:C10"/>
    <mergeCell ref="B11:C11"/>
    <mergeCell ref="A1:C1"/>
    <mergeCell ref="B7:C7"/>
    <mergeCell ref="B2:C2"/>
    <mergeCell ref="B3:C3"/>
    <mergeCell ref="B4:C4"/>
    <mergeCell ref="B5:C5"/>
    <mergeCell ref="B6:C6"/>
    <mergeCell ref="B29:C29"/>
    <mergeCell ref="A12:A14"/>
    <mergeCell ref="B12:C14"/>
    <mergeCell ref="B24:C24"/>
    <mergeCell ref="B25:C25"/>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11" sqref="B11:C1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6" t="s">
        <v>28</v>
      </c>
      <c r="B1" s="76"/>
      <c r="C1" s="76"/>
    </row>
    <row r="2" spans="1:3" x14ac:dyDescent="0.25">
      <c r="A2" s="13" t="s">
        <v>14</v>
      </c>
      <c r="B2" s="77" t="s">
        <v>190</v>
      </c>
      <c r="C2" s="78"/>
    </row>
    <row r="3" spans="1:3" x14ac:dyDescent="0.25">
      <c r="A3" s="5" t="s">
        <v>2</v>
      </c>
      <c r="B3" s="50" t="str">
        <f>'GENERALES NOTA 322'!B2:C2</f>
        <v>73319310300220230000200</v>
      </c>
      <c r="C3" s="50"/>
    </row>
    <row r="4" spans="1:3" x14ac:dyDescent="0.25">
      <c r="A4" s="5" t="s">
        <v>0</v>
      </c>
      <c r="B4" s="50" t="str">
        <f>'GENERALES NOTA 322'!B3:C3</f>
        <v>Juzgado Segundo Civil del Circuito de Guamo, Tolima</v>
      </c>
      <c r="C4" s="50"/>
    </row>
    <row r="5" spans="1:3" x14ac:dyDescent="0.25">
      <c r="A5" s="5" t="s">
        <v>93</v>
      </c>
      <c r="B5" s="50" t="str">
        <f>'GENERALES NOTA 322'!B4:C4</f>
        <v>CLAUDIA MARCELA REYES MORA MORA 
JAIME ZAMORA ROJAS
OLGA LUCIA MORA HERNANDEZ
 COEXITO S.A.S.
HEREDEROS INDETERMINADOS DE CAMILO ANDRÉS ZAMORA MORA (Q.E.P.D.).
RENTING COLOMBIA SA</v>
      </c>
      <c r="C5" s="50"/>
    </row>
    <row r="6" spans="1:3" x14ac:dyDescent="0.25">
      <c r="A6" s="5" t="s">
        <v>1</v>
      </c>
      <c r="B6" s="50" t="str">
        <f>'GENERALES NOTA 322'!B5:C5</f>
        <v>Daniela Rivera García (Compañera permanente) 16/02/1991
Emiliano Castro Rivera (Menor- Hijo) - 1/02/2020</v>
      </c>
      <c r="C6" s="50"/>
    </row>
    <row r="7" spans="1:3" x14ac:dyDescent="0.25">
      <c r="A7" s="5" t="s">
        <v>94</v>
      </c>
      <c r="B7" s="50" t="str">
        <f>'GENERALES NOTA 322'!B6:C6</f>
        <v>LLAMADA EN GARANTIA</v>
      </c>
      <c r="C7" s="50"/>
    </row>
    <row r="8" spans="1:3" x14ac:dyDescent="0.25">
      <c r="A8" s="13" t="s">
        <v>15</v>
      </c>
      <c r="B8" s="50">
        <v>22435347</v>
      </c>
      <c r="C8" s="50"/>
    </row>
    <row r="9" spans="1:3" x14ac:dyDescent="0.25">
      <c r="A9" s="13" t="s">
        <v>16</v>
      </c>
      <c r="B9" s="49" t="s">
        <v>196</v>
      </c>
      <c r="C9" s="50"/>
    </row>
    <row r="10" spans="1:3" x14ac:dyDescent="0.25">
      <c r="A10" s="13" t="s">
        <v>61</v>
      </c>
      <c r="B10" s="79">
        <v>4500000000</v>
      </c>
      <c r="C10" s="80"/>
    </row>
    <row r="11" spans="1:3" x14ac:dyDescent="0.25">
      <c r="A11" s="13" t="s">
        <v>99</v>
      </c>
      <c r="B11" s="77" t="s">
        <v>197</v>
      </c>
      <c r="C11" s="78"/>
    </row>
    <row r="12" spans="1:3" x14ac:dyDescent="0.25">
      <c r="A12" s="13" t="s">
        <v>47</v>
      </c>
      <c r="B12" s="62" t="s">
        <v>52</v>
      </c>
      <c r="C12" s="63"/>
    </row>
    <row r="13" spans="1:3" x14ac:dyDescent="0.25">
      <c r="A13" s="13" t="s">
        <v>17</v>
      </c>
      <c r="B13" s="50" t="s">
        <v>198</v>
      </c>
      <c r="C13" s="50"/>
    </row>
    <row r="14" spans="1:3" x14ac:dyDescent="0.25">
      <c r="A14" s="13" t="s">
        <v>18</v>
      </c>
      <c r="B14" s="50" t="s">
        <v>21</v>
      </c>
      <c r="C14" s="50"/>
    </row>
    <row r="15" spans="1:3" x14ac:dyDescent="0.25">
      <c r="A15" s="13" t="s">
        <v>19</v>
      </c>
      <c r="B15" s="50"/>
      <c r="C15" s="50"/>
    </row>
    <row r="16" spans="1:3" x14ac:dyDescent="0.25">
      <c r="A16" s="74" t="s">
        <v>20</v>
      </c>
      <c r="B16" s="50"/>
      <c r="C16" s="50"/>
    </row>
    <row r="17" spans="1:3" x14ac:dyDescent="0.25">
      <c r="A17" s="75"/>
      <c r="B17" s="9" t="s">
        <v>27</v>
      </c>
      <c r="C17" s="10" t="s">
        <v>4</v>
      </c>
    </row>
    <row r="18" spans="1:3" x14ac:dyDescent="0.25">
      <c r="A18" s="75"/>
      <c r="B18" s="11"/>
      <c r="C18" s="11"/>
    </row>
    <row r="19" spans="1:3" x14ac:dyDescent="0.25">
      <c r="A19" s="75"/>
      <c r="B19" s="11"/>
      <c r="C19" s="11"/>
    </row>
    <row r="20" spans="1:3" x14ac:dyDescent="0.25">
      <c r="A20" s="75"/>
      <c r="B20" s="11"/>
      <c r="C20" s="11"/>
    </row>
    <row r="21" spans="1:3" x14ac:dyDescent="0.25">
      <c r="A21" s="13" t="s">
        <v>13</v>
      </c>
      <c r="B21" s="50" t="s">
        <v>22</v>
      </c>
      <c r="C21" s="50"/>
    </row>
    <row r="22" spans="1:3" x14ac:dyDescent="0.25">
      <c r="A22" s="13" t="s">
        <v>48</v>
      </c>
      <c r="B22" s="62"/>
      <c r="C22" s="63"/>
    </row>
    <row r="23" spans="1:3" x14ac:dyDescent="0.25">
      <c r="A23" s="13" t="s">
        <v>5</v>
      </c>
      <c r="B23" s="50" t="s">
        <v>12</v>
      </c>
      <c r="C23" s="50"/>
    </row>
    <row r="24" spans="1:3" x14ac:dyDescent="0.25">
      <c r="A24" s="13" t="s">
        <v>59</v>
      </c>
      <c r="B24" s="50"/>
      <c r="C24" s="50"/>
    </row>
    <row r="25" spans="1:3" x14ac:dyDescent="0.25">
      <c r="A25" s="13" t="s">
        <v>26</v>
      </c>
      <c r="B25" s="50"/>
      <c r="C25" s="50"/>
    </row>
    <row r="26" spans="1:3" x14ac:dyDescent="0.25">
      <c r="A26" s="12" t="s">
        <v>60</v>
      </c>
      <c r="B26" s="50" t="s">
        <v>22</v>
      </c>
      <c r="C26" s="50"/>
    </row>
    <row r="27" spans="1:3" x14ac:dyDescent="0.25">
      <c r="A27" s="73" t="s">
        <v>51</v>
      </c>
      <c r="B27" s="73"/>
      <c r="C27" s="73"/>
    </row>
    <row r="28" spans="1:3" ht="14.45" customHeight="1" x14ac:dyDescent="0.25">
      <c r="A28" s="68" t="s">
        <v>25</v>
      </c>
      <c r="B28" s="69"/>
      <c r="C28" s="29" t="s">
        <v>199</v>
      </c>
    </row>
    <row r="29" spans="1:3" ht="14.45" customHeight="1" x14ac:dyDescent="0.25">
      <c r="A29" s="70" t="s">
        <v>24</v>
      </c>
      <c r="B29" s="71"/>
      <c r="C29" s="29"/>
    </row>
    <row r="30" spans="1:3" ht="14.45" customHeight="1" x14ac:dyDescent="0.25">
      <c r="A30" s="70" t="s">
        <v>23</v>
      </c>
      <c r="B30" s="71"/>
      <c r="C30" s="30"/>
    </row>
    <row r="31" spans="1:3" ht="14.45" customHeight="1" x14ac:dyDescent="0.25">
      <c r="A31" s="70" t="s">
        <v>137</v>
      </c>
      <c r="B31" s="71"/>
      <c r="C31" s="29"/>
    </row>
    <row r="32" spans="1:3" x14ac:dyDescent="0.25">
      <c r="A32" s="70" t="s">
        <v>138</v>
      </c>
      <c r="B32" s="71"/>
      <c r="C32" s="29"/>
    </row>
    <row r="33" spans="1:3" ht="14.45" customHeight="1" x14ac:dyDescent="0.25">
      <c r="A33" s="70" t="s">
        <v>141</v>
      </c>
      <c r="B33" s="71"/>
      <c r="C33" s="29"/>
    </row>
    <row r="34" spans="1:3" ht="14.45" customHeight="1" x14ac:dyDescent="0.25">
      <c r="A34" s="70" t="s">
        <v>78</v>
      </c>
      <c r="B34" s="71"/>
      <c r="C34" s="31"/>
    </row>
    <row r="35" spans="1:3" x14ac:dyDescent="0.25">
      <c r="A35" s="68" t="s">
        <v>90</v>
      </c>
      <c r="B35" s="69"/>
      <c r="C35" s="32"/>
    </row>
    <row r="36" spans="1:3" x14ac:dyDescent="0.25">
      <c r="A36" s="72" t="s">
        <v>72</v>
      </c>
      <c r="B36" s="72"/>
      <c r="C36" s="72"/>
    </row>
    <row r="37" spans="1:3" x14ac:dyDescent="0.25">
      <c r="A37" s="66" t="s">
        <v>73</v>
      </c>
      <c r="B37" s="66"/>
      <c r="C37" s="11" t="s">
        <v>200</v>
      </c>
    </row>
    <row r="38" spans="1:3" x14ac:dyDescent="0.25">
      <c r="A38" s="66" t="s">
        <v>74</v>
      </c>
      <c r="B38" s="66"/>
      <c r="C38" s="11" t="s">
        <v>200</v>
      </c>
    </row>
    <row r="39" spans="1:3" x14ac:dyDescent="0.25">
      <c r="A39" s="66" t="s">
        <v>75</v>
      </c>
      <c r="B39" s="66"/>
      <c r="C39" s="11" t="s">
        <v>200</v>
      </c>
    </row>
    <row r="40" spans="1:3" x14ac:dyDescent="0.25">
      <c r="A40" s="66" t="s">
        <v>76</v>
      </c>
      <c r="B40" s="66"/>
      <c r="C40" s="11" t="s">
        <v>200</v>
      </c>
    </row>
    <row r="41" spans="1:3" x14ac:dyDescent="0.25">
      <c r="A41" s="66" t="s">
        <v>77</v>
      </c>
      <c r="B41" s="66"/>
      <c r="C41" s="11" t="s">
        <v>200</v>
      </c>
    </row>
    <row r="42" spans="1:3" x14ac:dyDescent="0.25">
      <c r="A42" s="66" t="s">
        <v>79</v>
      </c>
      <c r="B42" s="66"/>
      <c r="C42" s="11" t="s">
        <v>200</v>
      </c>
    </row>
    <row r="43" spans="1:3" x14ac:dyDescent="0.25">
      <c r="A43" s="66" t="s">
        <v>80</v>
      </c>
      <c r="B43" s="66"/>
      <c r="C43" s="11" t="s">
        <v>200</v>
      </c>
    </row>
    <row r="44" spans="1:3" x14ac:dyDescent="0.25">
      <c r="A44" s="66" t="s">
        <v>81</v>
      </c>
      <c r="B44" s="66"/>
      <c r="C44" s="11" t="s">
        <v>200</v>
      </c>
    </row>
    <row r="45" spans="1:3" x14ac:dyDescent="0.25">
      <c r="A45" s="66" t="s">
        <v>82</v>
      </c>
      <c r="B45" s="66"/>
      <c r="C45" s="11" t="s">
        <v>200</v>
      </c>
    </row>
    <row r="46" spans="1:3" x14ac:dyDescent="0.25">
      <c r="A46" s="66" t="s">
        <v>83</v>
      </c>
      <c r="B46" s="66"/>
      <c r="C46" s="11" t="s">
        <v>200</v>
      </c>
    </row>
    <row r="47" spans="1:3" x14ac:dyDescent="0.25">
      <c r="A47" s="66" t="s">
        <v>84</v>
      </c>
      <c r="B47" s="66"/>
      <c r="C47" s="11" t="s">
        <v>200</v>
      </c>
    </row>
    <row r="48" spans="1:3" x14ac:dyDescent="0.25">
      <c r="A48" s="66" t="s">
        <v>85</v>
      </c>
      <c r="B48" s="66"/>
      <c r="C48" s="11" t="s">
        <v>200</v>
      </c>
    </row>
    <row r="49" spans="1:3" x14ac:dyDescent="0.25">
      <c r="A49" s="66" t="s">
        <v>86</v>
      </c>
      <c r="B49" s="66"/>
      <c r="C49" s="11" t="s">
        <v>200</v>
      </c>
    </row>
    <row r="50" spans="1:3" x14ac:dyDescent="0.25">
      <c r="A50" s="66" t="s">
        <v>87</v>
      </c>
      <c r="B50" s="66"/>
      <c r="C50" s="11" t="s">
        <v>200</v>
      </c>
    </row>
    <row r="51" spans="1:3" x14ac:dyDescent="0.25">
      <c r="A51" s="66" t="s">
        <v>88</v>
      </c>
      <c r="B51" s="66"/>
      <c r="C51" s="11" t="s">
        <v>200</v>
      </c>
    </row>
    <row r="52" spans="1:3" x14ac:dyDescent="0.25">
      <c r="A52" s="66" t="s">
        <v>89</v>
      </c>
      <c r="B52" s="66"/>
      <c r="C52" s="11"/>
    </row>
    <row r="53" spans="1:3" x14ac:dyDescent="0.25">
      <c r="A53" s="67"/>
      <c r="B53" s="6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CE598DA5-BE60-4504-8641-5BC1D7DE4EC8}">
          <x14:formula1>
            <xm:f>Hoja2!$B$1:$B$2</xm:f>
          </x14:formula1>
          <xm:sqref>B15:C15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18"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6" t="s">
        <v>30</v>
      </c>
      <c r="B1" s="76"/>
      <c r="C1" s="76"/>
    </row>
    <row r="2" spans="1:6" x14ac:dyDescent="0.25">
      <c r="A2" s="20" t="s">
        <v>14</v>
      </c>
      <c r="B2" s="98" t="str">
        <f>'GENERALES NOTA 321'!B2:C2</f>
        <v>145868591- APL 214386</v>
      </c>
      <c r="C2" s="99"/>
    </row>
    <row r="3" spans="1:6" x14ac:dyDescent="0.25">
      <c r="A3" s="21" t="s">
        <v>2</v>
      </c>
      <c r="B3" s="83" t="str">
        <f>'GENERALES NOTA 321'!B3:C3</f>
        <v>73319310300220230000200</v>
      </c>
      <c r="C3" s="83"/>
    </row>
    <row r="4" spans="1:6" x14ac:dyDescent="0.25">
      <c r="A4" s="21" t="s">
        <v>0</v>
      </c>
      <c r="B4" s="83" t="str">
        <f>'GENERALES NOTA 321'!B4:C4</f>
        <v>Juzgado Segundo Civil del Circuito de Guamo, Tolima</v>
      </c>
      <c r="C4" s="83"/>
    </row>
    <row r="5" spans="1:6" x14ac:dyDescent="0.25">
      <c r="A5" s="21" t="s">
        <v>93</v>
      </c>
      <c r="B5" s="83" t="str">
        <f>'GENERALES NOTA 321'!B5:C5</f>
        <v>CLAUDIA MARCELA REYES MORA MORA 
JAIME ZAMORA ROJAS
OLGA LUCIA MORA HERNANDEZ
 COEXITO S.A.S.
HEREDEROS INDETERMINADOS DE CAMILO ANDRÉS ZAMORA MORA (Q.E.P.D.).
RENTING COLOMBIA SA</v>
      </c>
      <c r="C5" s="83"/>
    </row>
    <row r="6" spans="1:6" ht="14.45" customHeight="1" x14ac:dyDescent="0.25">
      <c r="A6" s="21" t="s">
        <v>1</v>
      </c>
      <c r="B6" s="83" t="str">
        <f>'GENERALES NOTA 321'!B6:C6</f>
        <v>Daniela Rivera García (Compañera permanente) 16/02/1991
Emiliano Castro Rivera (Menor- Hijo) - 1/02/2020</v>
      </c>
      <c r="C6" s="83"/>
    </row>
    <row r="7" spans="1:6" x14ac:dyDescent="0.25">
      <c r="A7" s="21" t="s">
        <v>94</v>
      </c>
      <c r="B7" s="83" t="str">
        <f>'GENERALES NOTA 321'!B7:C7</f>
        <v>LLAMADA EN GARANTIA</v>
      </c>
      <c r="C7" s="83"/>
    </row>
    <row r="8" spans="1:6" ht="30" x14ac:dyDescent="0.25">
      <c r="A8" s="21" t="s">
        <v>33</v>
      </c>
      <c r="B8" s="94">
        <f>'GENERALES NOTA 322'!B15:C15</f>
        <v>1695893020.0699999</v>
      </c>
      <c r="C8" s="95"/>
    </row>
    <row r="9" spans="1:6" x14ac:dyDescent="0.25">
      <c r="A9" s="100" t="s">
        <v>34</v>
      </c>
      <c r="B9" s="86" t="s">
        <v>35</v>
      </c>
      <c r="C9" s="87"/>
    </row>
    <row r="10" spans="1:6" x14ac:dyDescent="0.25">
      <c r="A10" s="100"/>
      <c r="B10" s="22" t="s">
        <v>36</v>
      </c>
      <c r="C10" s="19">
        <f>'GENERALES NOTA 322'!C17</f>
        <v>1407893020.0699999</v>
      </c>
    </row>
    <row r="11" spans="1:6" x14ac:dyDescent="0.25">
      <c r="A11" s="100"/>
      <c r="B11" s="22" t="s">
        <v>37</v>
      </c>
      <c r="C11" s="19" t="str">
        <f>'GENERALES NOTA 322'!C18</f>
        <v>Solicitados al arbitrio del Juez</v>
      </c>
    </row>
    <row r="12" spans="1:6" x14ac:dyDescent="0.25">
      <c r="A12" s="100"/>
      <c r="B12" s="86"/>
      <c r="C12" s="87"/>
    </row>
    <row r="13" spans="1:6" x14ac:dyDescent="0.25">
      <c r="A13" s="100"/>
      <c r="B13" s="22" t="s">
        <v>96</v>
      </c>
      <c r="C13" s="24">
        <v>144000000</v>
      </c>
    </row>
    <row r="14" spans="1:6" x14ac:dyDescent="0.25">
      <c r="A14" s="100"/>
      <c r="B14" s="22" t="s">
        <v>191</v>
      </c>
      <c r="C14" s="24">
        <v>144000000</v>
      </c>
      <c r="E14" t="s">
        <v>46</v>
      </c>
      <c r="F14" s="17">
        <v>0.7</v>
      </c>
    </row>
    <row r="15" spans="1:6" x14ac:dyDescent="0.25">
      <c r="A15" s="23" t="s">
        <v>31</v>
      </c>
      <c r="B15" s="98" t="s">
        <v>104</v>
      </c>
      <c r="C15" s="99"/>
    </row>
    <row r="16" spans="1:6" ht="89.25" customHeight="1" x14ac:dyDescent="0.25">
      <c r="A16" s="21" t="s">
        <v>32</v>
      </c>
      <c r="B16" s="96" t="s">
        <v>202</v>
      </c>
      <c r="C16" s="97"/>
    </row>
    <row r="17" spans="1:3" ht="28.5" customHeight="1" x14ac:dyDescent="0.25">
      <c r="A17" s="14" t="s">
        <v>39</v>
      </c>
      <c r="B17" s="81">
        <f>((C19+C20+C22+C23)-C26)*C25*C27</f>
        <v>32079627</v>
      </c>
      <c r="C17" s="81"/>
    </row>
    <row r="18" spans="1:3" x14ac:dyDescent="0.25">
      <c r="A18" s="23" t="s">
        <v>40</v>
      </c>
      <c r="B18" s="88" t="s">
        <v>35</v>
      </c>
      <c r="C18" s="89"/>
    </row>
    <row r="19" spans="1:3" x14ac:dyDescent="0.25">
      <c r="A19" s="84"/>
      <c r="B19" s="22" t="s">
        <v>36</v>
      </c>
      <c r="C19" s="45"/>
    </row>
    <row r="20" spans="1:3" x14ac:dyDescent="0.25">
      <c r="A20" s="85"/>
      <c r="B20" s="22" t="s">
        <v>37</v>
      </c>
      <c r="C20" s="19">
        <v>0</v>
      </c>
    </row>
    <row r="21" spans="1:3" x14ac:dyDescent="0.25">
      <c r="A21" s="85"/>
      <c r="B21" s="86" t="s">
        <v>38</v>
      </c>
      <c r="C21" s="87"/>
    </row>
    <row r="22" spans="1:3" x14ac:dyDescent="0.25">
      <c r="A22" s="85"/>
      <c r="B22" s="22" t="s">
        <v>96</v>
      </c>
      <c r="C22" s="19">
        <v>35644029</v>
      </c>
    </row>
    <row r="23" spans="1:3" x14ac:dyDescent="0.25">
      <c r="A23" s="85"/>
      <c r="B23" s="22" t="s">
        <v>192</v>
      </c>
      <c r="C23" s="19"/>
    </row>
    <row r="24" spans="1:3" x14ac:dyDescent="0.25">
      <c r="A24" s="85"/>
      <c r="B24" s="86" t="s">
        <v>98</v>
      </c>
      <c r="C24" s="87"/>
    </row>
    <row r="25" spans="1:3" x14ac:dyDescent="0.25">
      <c r="A25" s="25"/>
      <c r="B25" s="22" t="s">
        <v>102</v>
      </c>
      <c r="C25" s="26">
        <v>1</v>
      </c>
    </row>
    <row r="26" spans="1:3" x14ac:dyDescent="0.25">
      <c r="A26" s="27"/>
      <c r="B26" s="22" t="s">
        <v>201</v>
      </c>
      <c r="C26" s="28">
        <v>3564402</v>
      </c>
    </row>
    <row r="27" spans="1:3" x14ac:dyDescent="0.25">
      <c r="A27" s="27"/>
      <c r="B27" s="22" t="s">
        <v>111</v>
      </c>
      <c r="C27" s="26">
        <v>1</v>
      </c>
    </row>
    <row r="28" spans="1:3" x14ac:dyDescent="0.25">
      <c r="A28" s="18" t="s">
        <v>91</v>
      </c>
      <c r="B28" s="81">
        <f>IFERROR(B17*(VLOOKUP(B15,Hoja2!$G$1:$H$6,2,0)),16666)</f>
        <v>8019906.75</v>
      </c>
      <c r="C28" s="81"/>
    </row>
    <row r="29" spans="1:3" ht="103.5" customHeight="1" x14ac:dyDescent="0.25">
      <c r="A29" s="21" t="s">
        <v>41</v>
      </c>
      <c r="B29" s="82" t="s">
        <v>203</v>
      </c>
      <c r="C29" s="83"/>
    </row>
    <row r="30" spans="1:3" ht="132" customHeight="1" x14ac:dyDescent="0.25">
      <c r="A30" s="21" t="s">
        <v>42</v>
      </c>
      <c r="B30" s="90" t="s">
        <v>193</v>
      </c>
      <c r="C30" s="91"/>
    </row>
    <row r="32" spans="1:3" x14ac:dyDescent="0.25">
      <c r="A32" s="27"/>
      <c r="B32" s="27"/>
      <c r="C32" s="27"/>
    </row>
    <row r="33" spans="1:3" ht="26.25" x14ac:dyDescent="0.25">
      <c r="A33" s="92" t="s">
        <v>170</v>
      </c>
      <c r="B33" s="92"/>
      <c r="C33" s="92"/>
    </row>
    <row r="34" spans="1:3" x14ac:dyDescent="0.25">
      <c r="A34" s="93" t="s">
        <v>173</v>
      </c>
      <c r="B34" s="93"/>
      <c r="C34" s="93"/>
    </row>
    <row r="35" spans="1:3" x14ac:dyDescent="0.25">
      <c r="A35" s="35" t="s">
        <v>152</v>
      </c>
      <c r="B35" s="35" t="s">
        <v>171</v>
      </c>
      <c r="C35" s="36" t="s">
        <v>172</v>
      </c>
    </row>
    <row r="36" spans="1:3" ht="27" x14ac:dyDescent="0.25">
      <c r="A36" s="37" t="s">
        <v>160</v>
      </c>
      <c r="B36" s="38" t="s">
        <v>22</v>
      </c>
      <c r="C36" s="37" t="s">
        <v>174</v>
      </c>
    </row>
    <row r="37" spans="1:3" ht="67.5" x14ac:dyDescent="0.25">
      <c r="A37" s="37" t="s">
        <v>161</v>
      </c>
      <c r="B37" s="38" t="s">
        <v>22</v>
      </c>
      <c r="C37" s="37" t="s">
        <v>153</v>
      </c>
    </row>
    <row r="38" spans="1:3" ht="40.5" x14ac:dyDescent="0.25">
      <c r="A38" s="37" t="s">
        <v>162</v>
      </c>
      <c r="B38" s="38" t="s">
        <v>22</v>
      </c>
      <c r="C38" s="37" t="s">
        <v>175</v>
      </c>
    </row>
    <row r="39" spans="1:3" ht="27" x14ac:dyDescent="0.25">
      <c r="A39" s="37" t="s">
        <v>163</v>
      </c>
      <c r="B39" s="38" t="s">
        <v>22</v>
      </c>
      <c r="C39" s="37" t="s">
        <v>154</v>
      </c>
    </row>
    <row r="40" spans="1:3" x14ac:dyDescent="0.25">
      <c r="A40" s="37" t="s">
        <v>164</v>
      </c>
      <c r="B40" s="38" t="s">
        <v>22</v>
      </c>
      <c r="C40" s="39"/>
    </row>
    <row r="41" spans="1:3" ht="27" x14ac:dyDescent="0.25">
      <c r="A41" s="37" t="s">
        <v>165</v>
      </c>
      <c r="B41" s="38" t="s">
        <v>22</v>
      </c>
      <c r="C41" s="37" t="s">
        <v>155</v>
      </c>
    </row>
    <row r="42" spans="1:3" ht="27" x14ac:dyDescent="0.25">
      <c r="A42" s="37" t="s">
        <v>166</v>
      </c>
      <c r="B42" s="38" t="s">
        <v>22</v>
      </c>
      <c r="C42" s="37" t="s">
        <v>156</v>
      </c>
    </row>
    <row r="43" spans="1:3" x14ac:dyDescent="0.25">
      <c r="A43" s="37" t="s">
        <v>167</v>
      </c>
      <c r="B43" s="38" t="s">
        <v>22</v>
      </c>
      <c r="C43" s="39" t="s">
        <v>157</v>
      </c>
    </row>
    <row r="44" spans="1:3" ht="27" x14ac:dyDescent="0.25">
      <c r="A44" s="37" t="s">
        <v>168</v>
      </c>
      <c r="B44" s="38" t="s">
        <v>22</v>
      </c>
      <c r="C44" s="39" t="s">
        <v>158</v>
      </c>
    </row>
    <row r="45" spans="1:3" ht="27" x14ac:dyDescent="0.25">
      <c r="A45" s="37" t="s">
        <v>169</v>
      </c>
      <c r="B45" s="38" t="s">
        <v>22</v>
      </c>
      <c r="C45" s="39" t="s">
        <v>159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6" t="s">
        <v>43</v>
      </c>
      <c r="B1" s="76"/>
      <c r="C1" s="76"/>
    </row>
    <row r="2" spans="1:3" ht="17.100000000000001" customHeight="1" x14ac:dyDescent="0.25">
      <c r="A2" s="33" t="s">
        <v>14</v>
      </c>
      <c r="B2" s="77" t="str">
        <f>'[2]AUTOS NOTA 321'!B2:C2</f>
        <v xml:space="preserve">SINIESTRO   LEGIS </v>
      </c>
      <c r="C2" s="78"/>
    </row>
    <row r="3" spans="1:3" ht="15.95" customHeight="1" x14ac:dyDescent="0.25">
      <c r="A3" s="5" t="s">
        <v>120</v>
      </c>
      <c r="B3" s="50" t="str">
        <f>'GENERALES NOTA 322'!B2:C2</f>
        <v>73319310300220230000200</v>
      </c>
      <c r="C3" s="50"/>
    </row>
    <row r="4" spans="1:3" x14ac:dyDescent="0.25">
      <c r="A4" s="5" t="s">
        <v>109</v>
      </c>
      <c r="B4" s="50" t="str">
        <f>'GENERALES NOTA 322'!B3:C3</f>
        <v>Juzgado Segundo Civil del Circuito de Guamo, Tolima</v>
      </c>
      <c r="C4" s="50"/>
    </row>
    <row r="5" spans="1:3" ht="29.1" customHeight="1" x14ac:dyDescent="0.25">
      <c r="A5" s="5" t="s">
        <v>121</v>
      </c>
      <c r="B5" s="50" t="str">
        <f>'GENERALES NOTA 322'!B4:C4</f>
        <v>CLAUDIA MARCELA REYES MORA MORA 
JAIME ZAMORA ROJAS
OLGA LUCIA MORA HERNANDEZ
 COEXITO S.A.S.
HEREDEROS INDETERMINADOS DE CAMILO ANDRÉS ZAMORA MORA (Q.E.P.D.).
RENTING COLOMBIA SA</v>
      </c>
      <c r="C5" s="50"/>
    </row>
    <row r="6" spans="1:3" x14ac:dyDescent="0.25">
      <c r="A6" s="5" t="s">
        <v>122</v>
      </c>
      <c r="B6" s="50" t="str">
        <f>'GENERALES NOTA 322'!B5:C5</f>
        <v>Daniela Rivera García (Compañera permanente) 16/02/1991
Emiliano Castro Rivera (Menor- Hijo) - 1/02/2020</v>
      </c>
      <c r="C6" s="50"/>
    </row>
    <row r="7" spans="1:3" ht="43.5" customHeight="1" x14ac:dyDescent="0.25">
      <c r="A7" s="5" t="s">
        <v>123</v>
      </c>
      <c r="B7" s="50" t="str">
        <f>'GENERALES NOTA 322'!B6:C6</f>
        <v>LLAMADA EN GARANTIA</v>
      </c>
      <c r="C7" s="50"/>
    </row>
    <row r="8" spans="1:3" x14ac:dyDescent="0.25">
      <c r="A8" s="5" t="s">
        <v>100</v>
      </c>
      <c r="B8" s="50" t="s">
        <v>103</v>
      </c>
      <c r="C8" s="50"/>
    </row>
    <row r="9" spans="1:3" x14ac:dyDescent="0.25">
      <c r="A9" s="15" t="s">
        <v>40</v>
      </c>
      <c r="B9" s="101"/>
      <c r="C9" s="101"/>
    </row>
    <row r="10" spans="1:3" x14ac:dyDescent="0.25">
      <c r="A10" s="15" t="s">
        <v>142</v>
      </c>
      <c r="B10" s="50"/>
      <c r="C10" s="50"/>
    </row>
    <row r="11" spans="1:3" x14ac:dyDescent="0.25">
      <c r="A11" s="15" t="s">
        <v>141</v>
      </c>
      <c r="B11" s="102"/>
      <c r="C11" s="67"/>
    </row>
    <row r="12" spans="1:3" ht="30" x14ac:dyDescent="0.25">
      <c r="A12" s="5" t="s">
        <v>143</v>
      </c>
      <c r="B12" s="50"/>
      <c r="C12" s="50"/>
    </row>
    <row r="13" spans="1:3" ht="30" x14ac:dyDescent="0.25">
      <c r="A13" s="5" t="s">
        <v>144</v>
      </c>
      <c r="B13" s="50"/>
      <c r="C13" s="50"/>
    </row>
    <row r="14" spans="1:3" x14ac:dyDescent="0.25">
      <c r="A14" s="5" t="s">
        <v>145</v>
      </c>
      <c r="B14" s="77"/>
      <c r="C14" s="78"/>
    </row>
    <row r="15" spans="1:3" x14ac:dyDescent="0.25">
      <c r="A15" s="15" t="s">
        <v>146</v>
      </c>
      <c r="B15" s="50"/>
      <c r="C15" s="50"/>
    </row>
    <row r="16" spans="1:3" ht="100.5" customHeight="1" x14ac:dyDescent="0.25">
      <c r="A16" s="11" t="s">
        <v>147</v>
      </c>
      <c r="B16" s="67"/>
      <c r="C16" s="67"/>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3" t="s">
        <v>118</v>
      </c>
      <c r="B1" s="103"/>
      <c r="C1" s="103"/>
    </row>
    <row r="2" spans="1:3" x14ac:dyDescent="0.25">
      <c r="A2" s="33" t="s">
        <v>14</v>
      </c>
      <c r="B2" s="77" t="str">
        <f>'[2]AUTOS NOTA 321'!B2:C2</f>
        <v xml:space="preserve">SINIESTRO   LEGIS </v>
      </c>
      <c r="C2" s="78"/>
    </row>
    <row r="3" spans="1:3" ht="23.45" customHeight="1" x14ac:dyDescent="0.25">
      <c r="A3" s="5" t="s">
        <v>2</v>
      </c>
      <c r="B3" s="50" t="str">
        <f>'GENERALES NOTA 322'!B2:C2</f>
        <v>73319310300220230000200</v>
      </c>
      <c r="C3" s="50"/>
    </row>
    <row r="4" spans="1:3" x14ac:dyDescent="0.25">
      <c r="A4" s="5" t="s">
        <v>0</v>
      </c>
      <c r="B4" s="50" t="str">
        <f>'GENERALES NOTA 322'!B3:C3</f>
        <v>Juzgado Segundo Civil del Circuito de Guamo, Tolima</v>
      </c>
      <c r="C4" s="50"/>
    </row>
    <row r="5" spans="1:3" x14ac:dyDescent="0.25">
      <c r="A5" s="5" t="s">
        <v>93</v>
      </c>
      <c r="B5" s="50" t="str">
        <f>'GENERALES NOTA 322'!B4:C4</f>
        <v>CLAUDIA MARCELA REYES MORA MORA 
JAIME ZAMORA ROJAS
OLGA LUCIA MORA HERNANDEZ
 COEXITO S.A.S.
HEREDEROS INDETERMINADOS DE CAMILO ANDRÉS ZAMORA MORA (Q.E.P.D.).
RENTING COLOMBIA SA</v>
      </c>
      <c r="C5" s="50"/>
    </row>
    <row r="6" spans="1:3" x14ac:dyDescent="0.25">
      <c r="A6" s="5" t="s">
        <v>1</v>
      </c>
      <c r="B6" s="50" t="str">
        <f>'GENERALES NOTA 322'!B5:C5</f>
        <v>Daniela Rivera García (Compañera permanente) 16/02/1991
Emiliano Castro Rivera (Menor- Hijo) - 1/02/2020</v>
      </c>
      <c r="C6" s="50"/>
    </row>
    <row r="7" spans="1:3" x14ac:dyDescent="0.25">
      <c r="A7" s="5" t="s">
        <v>94</v>
      </c>
      <c r="B7" s="50" t="str">
        <f>'GENERALES NOTA 322'!B6:C6</f>
        <v>LLAMADA EN GARANTIA</v>
      </c>
      <c r="C7" s="50"/>
    </row>
    <row r="8" spans="1:3" x14ac:dyDescent="0.25">
      <c r="A8" s="5" t="s">
        <v>100</v>
      </c>
      <c r="B8" s="50" t="str">
        <f>'GENERALES NOTA 325'!B8:C8</f>
        <v>PROBABLE GENERALES</v>
      </c>
      <c r="C8" s="50"/>
    </row>
    <row r="9" spans="1:3" x14ac:dyDescent="0.25">
      <c r="A9" s="15" t="s">
        <v>40</v>
      </c>
      <c r="B9" s="104">
        <f>'GENERALES  NOTA 324 -478'!B17:C17</f>
        <v>32079627</v>
      </c>
      <c r="C9" s="104"/>
    </row>
    <row r="10" spans="1:3" x14ac:dyDescent="0.25">
      <c r="A10" s="5" t="s">
        <v>112</v>
      </c>
      <c r="B10" s="105">
        <v>25000000</v>
      </c>
      <c r="C10" s="105"/>
    </row>
    <row r="11" spans="1:3" ht="41.1" customHeight="1" x14ac:dyDescent="0.25">
      <c r="A11" s="5" t="s">
        <v>151</v>
      </c>
      <c r="B11" s="50"/>
      <c r="C11" s="50"/>
    </row>
    <row r="12" spans="1:3" ht="41.1" hidden="1" customHeight="1" x14ac:dyDescent="0.25">
      <c r="A12" s="5" t="s">
        <v>115</v>
      </c>
      <c r="B12" s="50"/>
      <c r="C12" s="50"/>
    </row>
    <row r="13" spans="1:3" ht="18.75" customHeight="1" x14ac:dyDescent="0.25">
      <c r="A13" s="5" t="s">
        <v>116</v>
      </c>
      <c r="B13" s="106"/>
      <c r="C13" s="106"/>
    </row>
    <row r="14" spans="1:3" x14ac:dyDescent="0.25">
      <c r="A14" s="5" t="s">
        <v>117</v>
      </c>
      <c r="B14" s="50"/>
      <c r="C14" s="50"/>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3" t="s">
        <v>119</v>
      </c>
      <c r="B1" s="103"/>
      <c r="C1" s="103"/>
    </row>
    <row r="2" spans="1:3" ht="14.1" customHeight="1" x14ac:dyDescent="0.25">
      <c r="A2" s="13" t="s">
        <v>14</v>
      </c>
      <c r="B2" s="77" t="str">
        <f>'[2]AUTOS NOTA 321'!B2:C2</f>
        <v xml:space="preserve">SINIESTRO   LEGIS </v>
      </c>
      <c r="C2" s="78"/>
    </row>
    <row r="3" spans="1:3" x14ac:dyDescent="0.25">
      <c r="A3" s="5" t="s">
        <v>2</v>
      </c>
      <c r="B3" s="50" t="str">
        <f>'GENERALES NOTA 322'!B2:C2</f>
        <v>73319310300220230000200</v>
      </c>
      <c r="C3" s="50"/>
    </row>
    <row r="4" spans="1:3" x14ac:dyDescent="0.25">
      <c r="A4" s="5" t="s">
        <v>0</v>
      </c>
      <c r="B4" s="50" t="str">
        <f>'GENERALES NOTA 322'!B3:C3</f>
        <v>Juzgado Segundo Civil del Circuito de Guamo, Tolima</v>
      </c>
      <c r="C4" s="50"/>
    </row>
    <row r="5" spans="1:3" x14ac:dyDescent="0.25">
      <c r="A5" s="5" t="s">
        <v>93</v>
      </c>
      <c r="B5" s="50" t="str">
        <f>'GENERALES NOTA 322'!B4:C4</f>
        <v>CLAUDIA MARCELA REYES MORA MORA 
JAIME ZAMORA ROJAS
OLGA LUCIA MORA HERNANDEZ
 COEXITO S.A.S.
HEREDEROS INDETERMINADOS DE CAMILO ANDRÉS ZAMORA MORA (Q.E.P.D.).
RENTING COLOMBIA SA</v>
      </c>
      <c r="C5" s="50"/>
    </row>
    <row r="6" spans="1:3" x14ac:dyDescent="0.25">
      <c r="A6" s="5" t="s">
        <v>1</v>
      </c>
      <c r="B6" s="50" t="str">
        <f>'GENERALES NOTA 322'!B5:C5</f>
        <v>Daniela Rivera García (Compañera permanente) 16/02/1991
Emiliano Castro Rivera (Menor- Hijo) - 1/02/2020</v>
      </c>
      <c r="C6" s="50"/>
    </row>
    <row r="7" spans="1:3" x14ac:dyDescent="0.25">
      <c r="A7" s="5" t="s">
        <v>94</v>
      </c>
      <c r="B7" s="50" t="str">
        <f>'GENERALES NOTA 322'!B6:C6</f>
        <v>LLAMADA EN GARANTIA</v>
      </c>
      <c r="C7" s="50"/>
    </row>
    <row r="8" spans="1:3" x14ac:dyDescent="0.25">
      <c r="A8" s="5" t="s">
        <v>113</v>
      </c>
      <c r="B8" s="50" t="str">
        <f>'GENERALES NOTA 325'!B8:C8</f>
        <v>PROBABLE GENERALES</v>
      </c>
      <c r="C8" s="50"/>
    </row>
    <row r="9" spans="1:3" ht="24" customHeight="1" x14ac:dyDescent="0.25">
      <c r="A9" s="5" t="s">
        <v>114</v>
      </c>
      <c r="B9" s="50"/>
      <c r="C9" s="50"/>
    </row>
    <row r="10" spans="1:3" ht="88.5" customHeight="1" x14ac:dyDescent="0.25">
      <c r="A10" s="5" t="s">
        <v>148</v>
      </c>
      <c r="B10" s="50"/>
      <c r="C10" s="50"/>
    </row>
    <row r="11" spans="1:3" ht="43.5" customHeight="1" x14ac:dyDescent="0.25">
      <c r="A11" s="109"/>
      <c r="B11" s="109"/>
      <c r="C11" s="109"/>
    </row>
    <row r="12" spans="1:3" hidden="1" x14ac:dyDescent="0.25">
      <c r="A12" s="110"/>
      <c r="B12" s="110"/>
      <c r="C12" s="110"/>
    </row>
    <row r="13" spans="1:3" ht="18.75" x14ac:dyDescent="0.25">
      <c r="A13" s="103" t="s">
        <v>149</v>
      </c>
      <c r="B13" s="103"/>
      <c r="C13" s="103"/>
    </row>
    <row r="14" spans="1:3" x14ac:dyDescent="0.25">
      <c r="A14" s="23" t="s">
        <v>31</v>
      </c>
      <c r="B14" s="98" t="s">
        <v>44</v>
      </c>
      <c r="C14" s="99"/>
    </row>
    <row r="15" spans="1:3" ht="30" x14ac:dyDescent="0.25">
      <c r="A15" s="21" t="s">
        <v>32</v>
      </c>
      <c r="B15" s="96"/>
      <c r="C15" s="97"/>
    </row>
    <row r="16" spans="1:3" ht="45" x14ac:dyDescent="0.25">
      <c r="A16" s="14" t="s">
        <v>39</v>
      </c>
      <c r="B16" s="81">
        <f>((C18+C19+C21+C22)-C25)*C24*C26</f>
        <v>100000000</v>
      </c>
      <c r="C16" s="81"/>
    </row>
    <row r="17" spans="1:3" x14ac:dyDescent="0.25">
      <c r="A17" s="23" t="s">
        <v>40</v>
      </c>
      <c r="B17" s="88" t="s">
        <v>35</v>
      </c>
      <c r="C17" s="89"/>
    </row>
    <row r="18" spans="1:3" x14ac:dyDescent="0.25">
      <c r="A18" s="84"/>
      <c r="B18" s="22" t="s">
        <v>36</v>
      </c>
      <c r="C18" s="19">
        <v>100000000</v>
      </c>
    </row>
    <row r="19" spans="1:3" x14ac:dyDescent="0.25">
      <c r="A19" s="85"/>
      <c r="B19" s="22" t="s">
        <v>37</v>
      </c>
      <c r="C19" s="19">
        <v>0</v>
      </c>
    </row>
    <row r="20" spans="1:3" x14ac:dyDescent="0.25">
      <c r="A20" s="85"/>
      <c r="B20" s="86" t="s">
        <v>38</v>
      </c>
      <c r="C20" s="87"/>
    </row>
    <row r="21" spans="1:3" x14ac:dyDescent="0.25">
      <c r="A21" s="85"/>
      <c r="B21" s="22" t="s">
        <v>96</v>
      </c>
      <c r="C21" s="19">
        <v>0</v>
      </c>
    </row>
    <row r="22" spans="1:3" ht="30" x14ac:dyDescent="0.25">
      <c r="A22" s="85"/>
      <c r="B22" s="22" t="s">
        <v>97</v>
      </c>
      <c r="C22" s="19">
        <v>0</v>
      </c>
    </row>
    <row r="23" spans="1:3" x14ac:dyDescent="0.25">
      <c r="A23" s="85"/>
      <c r="B23" s="86" t="s">
        <v>98</v>
      </c>
      <c r="C23" s="87"/>
    </row>
    <row r="24" spans="1:3" x14ac:dyDescent="0.25">
      <c r="A24" s="25"/>
      <c r="B24" s="22" t="s">
        <v>102</v>
      </c>
      <c r="C24" s="26">
        <v>1</v>
      </c>
    </row>
    <row r="25" spans="1:3" x14ac:dyDescent="0.25">
      <c r="A25" s="27"/>
      <c r="B25" s="22" t="s">
        <v>99</v>
      </c>
      <c r="C25" s="28">
        <v>0</v>
      </c>
    </row>
    <row r="26" spans="1:3" x14ac:dyDescent="0.25">
      <c r="A26" s="27"/>
      <c r="B26" s="22" t="s">
        <v>111</v>
      </c>
      <c r="C26" s="26">
        <v>1</v>
      </c>
    </row>
    <row r="27" spans="1:3" x14ac:dyDescent="0.25">
      <c r="A27" s="18" t="s">
        <v>91</v>
      </c>
      <c r="B27" s="81">
        <f>IFERROR(B16*(VLOOKUP(B14,Hoja2!$G$1:$H$6,2,0)),16666)</f>
        <v>16666</v>
      </c>
      <c r="C27" s="81"/>
    </row>
    <row r="28" spans="1:3" ht="95.25" customHeight="1" x14ac:dyDescent="0.25">
      <c r="A28" s="34" t="s">
        <v>150</v>
      </c>
      <c r="B28" s="107"/>
      <c r="C28" s="10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101</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103</v>
      </c>
      <c r="H1" s="4">
        <v>0.7</v>
      </c>
      <c r="I1" t="s">
        <v>3</v>
      </c>
      <c r="J1" t="s">
        <v>66</v>
      </c>
      <c r="L1" t="s">
        <v>110</v>
      </c>
      <c r="N1" s="2" t="s">
        <v>139</v>
      </c>
    </row>
    <row r="2" spans="1:14" x14ac:dyDescent="0.25">
      <c r="A2" t="s">
        <v>52</v>
      </c>
      <c r="B2" t="s">
        <v>22</v>
      </c>
      <c r="C2" t="s">
        <v>56</v>
      </c>
      <c r="D2" s="2" t="s">
        <v>49</v>
      </c>
      <c r="E2" s="1" t="s">
        <v>8</v>
      </c>
      <c r="F2" s="2" t="s">
        <v>44</v>
      </c>
      <c r="G2" s="2" t="s">
        <v>104</v>
      </c>
      <c r="H2" s="4">
        <v>0.25</v>
      </c>
      <c r="I2" t="s">
        <v>62</v>
      </c>
      <c r="J2" t="s">
        <v>67</v>
      </c>
      <c r="L2" t="s">
        <v>95</v>
      </c>
      <c r="N2" s="2" t="s">
        <v>140</v>
      </c>
    </row>
    <row r="3" spans="1:14" x14ac:dyDescent="0.25">
      <c r="A3" t="s">
        <v>53</v>
      </c>
      <c r="C3" t="s">
        <v>57</v>
      </c>
      <c r="D3" s="2" t="s">
        <v>50</v>
      </c>
      <c r="E3" s="1" t="s">
        <v>9</v>
      </c>
      <c r="F3" s="2" t="s">
        <v>45</v>
      </c>
      <c r="G3" s="2" t="s">
        <v>105</v>
      </c>
      <c r="H3" s="4">
        <v>0.55000000000000004</v>
      </c>
      <c r="I3" t="s">
        <v>63</v>
      </c>
      <c r="J3" t="s">
        <v>68</v>
      </c>
      <c r="N3" s="2" t="s">
        <v>44</v>
      </c>
    </row>
    <row r="4" spans="1:14" x14ac:dyDescent="0.25">
      <c r="A4" t="s">
        <v>54</v>
      </c>
      <c r="C4" t="s">
        <v>58</v>
      </c>
      <c r="E4" s="1" t="s">
        <v>10</v>
      </c>
      <c r="G4" s="2" t="s">
        <v>106</v>
      </c>
      <c r="H4" s="4">
        <v>0.15</v>
      </c>
      <c r="I4" t="s">
        <v>64</v>
      </c>
      <c r="J4" t="s">
        <v>69</v>
      </c>
      <c r="N4" s="2"/>
    </row>
    <row r="5" spans="1:14" x14ac:dyDescent="0.25">
      <c r="A5" t="s">
        <v>55</v>
      </c>
      <c r="E5" s="1" t="s">
        <v>6</v>
      </c>
      <c r="G5" s="2" t="s">
        <v>107</v>
      </c>
      <c r="H5" s="4">
        <v>0.7</v>
      </c>
      <c r="I5" t="s">
        <v>65</v>
      </c>
      <c r="J5" t="s">
        <v>70</v>
      </c>
      <c r="N5" s="2"/>
    </row>
    <row r="6" spans="1:14" x14ac:dyDescent="0.25">
      <c r="E6" s="1" t="s">
        <v>7</v>
      </c>
      <c r="G6" s="2" t="s">
        <v>108</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Invitado-</cp:lastModifiedBy>
  <dcterms:created xsi:type="dcterms:W3CDTF">2020-12-07T14:41:17Z</dcterms:created>
  <dcterms:modified xsi:type="dcterms:W3CDTF">2024-11-19T22:13:21Z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