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2B46055-223A-408E-86D5-6E3E303874F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c r="C11" i="11"/>
  <c r="C10" i="11"/>
  <c r="B7" i="10"/>
  <c r="B7" i="14"/>
  <c r="B6" i="14"/>
  <c r="B5" i="14"/>
  <c r="B4" i="14"/>
  <c r="B3" i="14"/>
  <c r="B2" i="14"/>
  <c r="B4" i="11"/>
  <c r="B5" i="11"/>
  <c r="B6" i="11"/>
  <c r="B7" i="11"/>
  <c r="B3" i="11"/>
  <c r="B15" i="5"/>
  <c r="B8" i="11"/>
  <c r="B4" i="10"/>
  <c r="B5" i="10"/>
  <c r="B6" i="10"/>
  <c r="B3" i="10"/>
</calcChain>
</file>

<file path=xl/sharedStrings.xml><?xml version="1.0" encoding="utf-8"?>
<sst xmlns="http://schemas.openxmlformats.org/spreadsheetml/2006/main" count="217" uniqueCount="159">
  <si>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</si>
  <si>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</si>
  <si>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</si>
  <si>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</si>
  <si>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</si>
  <si>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</si>
  <si>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</si>
  <si>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</si>
  <si>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</si>
  <si>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</si>
  <si>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</si>
  <si>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</si>
  <si>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</si>
  <si>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</si>
  <si>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</si>
  <si>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</si>
  <si>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</si>
  <si>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</si>
  <si>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</si>
  <si>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</si>
  <si>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</si>
  <si>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</si>
  <si>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</si>
  <si>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</si>
  <si>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</si>
  <si>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</si>
  <si>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</si>
  <si>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</si>
  <si>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</si>
  <si>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</si>
  <si>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</si>
  <si>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</si>
  <si>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</si>
  <si>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</si>
  <si>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</si>
  <si>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</si>
  <si>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</si>
  <si>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</si>
  <si>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</si>
  <si>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</si>
  <si>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</si>
  <si>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</si>
  <si>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</si>
  <si>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</si>
  <si>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</si>
  <si>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</si>
  <si>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</si>
  <si>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</si>
  <si>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</si>
  <si>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</si>
  <si>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</si>
  <si>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</si>
  <si>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</si>
  <si>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</si>
  <si>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</si>
  <si>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</si>
  <si>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</si>
  <si>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</si>
  <si>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</si>
  <si>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</si>
  <si>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</si>
  <si>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</si>
  <si>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</si>
  <si>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</si>
  <si>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</si>
  <si>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</si>
  <si>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</si>
  <si>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</si>
  <si>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</si>
  <si>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</si>
  <si>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</si>
  <si>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</si>
  <si>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</si>
  <si>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</si>
  <si>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</si>
  <si>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</si>
  <si>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</si>
  <si>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</si>
  <si>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</si>
  <si>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</si>
  <si>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</si>
  <si>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</si>
  <si>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</si>
  <si>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</si>
  <si>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</si>
  <si>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</si>
  <si>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</si>
  <si>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</si>
  <si>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</si>
  <si>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</si>
  <si>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</si>
  <si>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</si>
  <si>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</si>
  <si>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</si>
  <si>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</si>
  <si>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</si>
  <si>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</si>
  <si>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</si>
  <si>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</si>
  <si>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</si>
  <si>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</si>
  <si>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</si>
  <si>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</si>
  <si>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</si>
  <si>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</si>
  <si>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</si>
  <si>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</si>
  <si>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</si>
  <si>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</si>
  <si>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</si>
  <si>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</si>
  <si>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</si>
  <si>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</si>
  <si>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</si>
  <si>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</si>
  <si>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</si>
  <si>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</si>
  <si>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</si>
  <si>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</si>
  <si>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</si>
  <si>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</si>
  <si>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</si>
  <si>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</si>
  <si>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</si>
  <si>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</si>
  <si>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</si>
  <si>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</si>
  <si>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</si>
  <si>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</si>
  <si>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</si>
  <si>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</si>
  <si>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</si>
  <si>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</si>
  <si>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</si>
  <si>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</si>
  <si>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760014003007202200307-00</t>
  </si>
  <si>
    <t>JUZGADO SÉPTIMO CIVIL MUNICIPAL DE CALI</t>
  </si>
  <si>
    <t>1. LUIS FERNANDO VAQUERO PATIÑO (propietario vehículo)
2. POSTEC DE OCCIDENTE S. A. (asegurado)</t>
  </si>
  <si>
    <t>1. DIANA MARCELA RIVERA SÁNCHEZ (victima)
2. MARICEL SÁNCHEZ (madre de la víctima)</t>
  </si>
  <si>
    <t>17 de marzo del 2020</t>
  </si>
  <si>
    <t>N/A (Medidas cautelares)</t>
  </si>
  <si>
    <t>P.L.O. (Predios, Labores y Operaciones)</t>
  </si>
  <si>
    <r>
      <t xml:space="preserve">1. EL 17 de marzo del 2020, aproximadamente a 11.00 am, a la altura de Meléndez Altos de Santa Helena, más exactamente en la carrera 100 A 1 Oeste 1C-33 de la ciudad de Cali, ocurrió un accidente de tránsito donde se vieron involucrados el automotor de placa VKJ-088 de transporte de carga, conducido por el señor Henry González Barrios, y de propiedad de Luis Fernando Vaquero Patiño; y la motocicleta de placas PXW-49D, conducida por la señora Diana Marcela Rivera Sánchez.
2. El camión de placa VKJ-088, estaba transportando una carga de ladrillos que había sido despachado por la empresa POSTEC S. A.
3. Cuando el vehículo de placa VKJ-088, se movilizaba sobre la carrera 100 con la carga de los ladrillos, parte de esta carga cae, y golpea a la señora Diana Marcela Rivera, ocasionándole las siguientes lesiones: </t>
    </r>
    <r>
      <rPr>
        <i/>
        <sz val="11"/>
        <color theme="1"/>
        <rFont val="Calibri"/>
        <family val="2"/>
        <scheme val="minor"/>
      </rPr>
      <t>“trauma en fémur y rodilla izquierda con limitación funcional (...) fractura conminuta desplazada de platillos tibiales izquierdo”.</t>
    </r>
    <r>
      <rPr>
        <sz val="11"/>
        <color theme="1"/>
        <rFont val="Calibri"/>
        <family val="2"/>
        <scheme val="minor"/>
      </rPr>
      <t xml:space="preserve">
4. La autoridad de tránsito no llegó al lugar del accidente.
5. Actualmente existe un proceso penal en la fiscalía 39 Local, con el SPOA No. 76001-6099-165-2020-53916, el cual está Activo.
6. Medicina legal determinó 95 días como incapacidad médico legal, con afectaciones transitorias y permanentes.
7. La señora Diana Rivera tiene una PCL dictaminada por el 15.05%.
8. Mediante derecho de petición, la sociedad POSTEC DE OCCIDENTE S. A., informó que contratan transporte de carga con el transportista independiente Luis Fernando Vaquero.
9. Para la fecha de los hechos, Diana Marcela Rivera Sánchez, se desempeñaba como trabajadora independiente, recibiendo unos ingresos mensuales de $1.000.000.
10. El núcleo familiar de Diana Marcela Rivera Sánchez, está conformado únicamente por su madre señora Maricela Sánchez.</t>
    </r>
  </si>
  <si>
    <t>POSTEC DE OCCIDENTE S.A.</t>
  </si>
  <si>
    <t>19 de junio del 2024</t>
  </si>
  <si>
    <t>Fecha de notificación (PERSONAL)</t>
  </si>
  <si>
    <t>17 de junio del 2024</t>
  </si>
  <si>
    <t>18 de julio del 2024 (contando los 2 días de la Ley 2213)</t>
  </si>
  <si>
    <t>022571717 / 0 - Negocios empresariales</t>
  </si>
  <si>
    <t>DIANA MARCELA RIVERA SÁNCHEZ C.C. 1.144.190.815</t>
  </si>
  <si>
    <t>rc CFONTRATISTAS Y SUBCONTRATISTAS</t>
  </si>
  <si>
    <t>10% MIN 829.000</t>
  </si>
  <si>
    <t>16-11-2019 HASTA 16-11-2020</t>
  </si>
  <si>
    <t>X</t>
  </si>
  <si>
    <t>FALTA DE DEMOSTRACION DEL NEXO CAUSAL</t>
  </si>
  <si>
    <t>APJ 32481 STRO  115848389</t>
  </si>
  <si>
    <t xml:space="preserve">Excepciones
1.	EVENTUAL EXIMENTE DE RESPONSABILIDAD POR LA CONFIGURACIÓN DEL HECHO DE UN TERCERO
2.	INEXISTENCIA DE MEDIOS DE PRUEBA QUE PERMITAN ENDILGAR RESPONSABILIDAD CIVIL EN CABEZA DE LOS DEMANDADOS
3.	IMPROCEDENCIA DEL RECONOCIMIENTO DEL LUCRO CESANTE SOLICITADO A FAVOR DE LA SEÑORA DIANA RIVERA SANCHEZ
4.	IMPROCEDENCIA DEL RECONOCIMIENTO DE DAÑO EMERGENTE EN FAVOR DE LA SEÑORA DIANA RIVERA SÁNCHEZ
5.	TASACIÓN INDEBIDA E INJUSTIFICADA DE LOS SUPUESTOS PERJUICIOS MORALES PRETENDIDOS POR LOS DEMANDANTES.
6.	IMRPOCEDENCIA IMPROCEDENCIA DEL RECONOCIMIENTO DEL SUPUESTO DAÑO A LA VIDA DE RELACIÓN Y/O SALUD, ASÍ COMO SU CUANTIFICACIÓN INDEBIDA E INJUSTIFICADA Y PRETENDIDA POR LA SEÑORA DIANA RIVERA SANCHEZ
7.	INEXISTENCIA DE OBLIGACIÓN INDEMNIZAORIA A CARGO DE LA COMPAÑÍA ALLIANZ SEGUROS S.A. POR FALTA DE ACREDITACIÓN DE LAS CARGAS PREVISTAS EN EL ARTÍCULO 1077 DEL C.CO- CONSECUENTEMENTE NO ES POSIBLE AFECTAR LA PÓLIZA No. 022571717/0
8.	CONFIGURACIÓN DE LA EXCLUSIÓN CONTENIDA EN LA SECCIÓN DE RESPONSABILIDAD CIVIL EXTRACONTRACTUAL, EN EL CAPÍTULO DE EXCLUSIONES DENOMINADA “RESPONSABILIDAD CIVIL PROPIA DE LOS CONTRATISTAS O SUBCONTRATISTAS AL SERVICIO DEL ASEGURADO”
9.	IMPOSIBILIDAD DE CONDENAR AL PAGO DE INTERESES MORATORIOS PREVISTOS EN EL ARTÍCULO 1080 DEL C.CO.
10.	INEXISTENCIA DE SOLIDARIDAD ENTRE COMPAÑÍA ALLIANZ SEGUROS S.A. Y LOS DEMÁS SUJETOS QUE INTEGRAN LA PARTE DEMANDADA
11.	EL SEGURO CONTENIDO EN LA PÓLIZA DE AUTOS PESADOS No. 022571717/0 ES DE CARÁCTER MERAMENTE INDEMNIZATORIO
12.	EN CUALQUIER CASO, DE NINGUNA FORMA SE PODRÁ EXCEDER EL LÍMITE DEL VALOR ASEGURADO EN LA PÓLIZA No. 022571717/0
13.	EN CUALQUIER CASO, DEBE TENERSE PRESENTE EL DEDUBLE PACTADO EN LA PÓLIZA DE AUTOS PESADOS No. 022571717/0
14.	RIESGOS EXPRESAMENTE EXCLUIDOS EN LA PÓLIZA No. 022571717/0 EMITIDA POR LA COMPAÑÍA ALLIANZ SEGUROS S.A.
15.	DISPONIBILIDAD DE LA SUMA ASEGURADA
16.	EL CONTRATO ES LEY PARA LAS PARTES
17.	GENÉRICA, INNOMINADA Y OTRAS  </t>
  </si>
  <si>
    <t>Como liquidación objetiva de perjuicios se llegó al total de $92.981.331. A este valor se llegó de la siguiente manera:
Daño moral: una suma total de $35.000.000. Teniendo en cuenta las lesiones personales padecidas por la señora Diana Marcela Rivera, consistentes en fractura con reducción abierta de platillos tibiales izquierdo, y que además cuenta con una PCL del 15.05% de acuerdo con dictamen emitido por la junta regional de calificación del Valle del Cauca; y que se encuentra probado el parentesco entre la señora Maricel Sánchez de acuerdo con el registro civil que se aporta en la demanda. Se reconoce las siguientes sumas económicas:
Diana Marcela Rivera (victima directa) $20.000.000
Maricel Sánchez (madre de la víctima) $15.000.000
Daño a la vida de relación y/o salud: una suma total de $30.000.000: Teniendo en cuenta las lesiones personales padecidas por la señora Diana Marcela Rivera, consistentes en fractura con reducción abierta de platillos tibiales izquierdo, y que además cuenta con una PCL del 15.05% de acuerdo con dictamen emitido por junta regional de calificación del Valle del Cauca y que se encuentra probado el parentesco entre la señora Maricel Sánchez de acuerdo con el registro civil aportado en la demanda. Se reconoce las siguientes sumas económicas:
Diana Marcela Rivera (victima directa) $20.000.000
Maricel Sánchez (madre de la víctima) $10.000.000
Suma solicitada en el escrito de la demanda.
Lucro cesante: $36.302.590. Es importante exponer que la señora Diana Rivera para la época del accidente contaba con 26 años, por lo que, si bien no se acreditó en la demanda ningún tipo de relación laboral e ingresos, se tendrá en cuenta que para la fecha de los hechos aquella se encontraba en edad productiva y que actualmente según la página del RUAF se encuentra activa en el sistema de seguridad social obligatoria como cotizante. Así las cosas, se procede a liquidar el lucro cesante con el SMLMV + 25% del factor prestacional ($1.625.000), y teniendo presente el PCL de 15.05%.
En atención a lo anterior, se tiene como Lucro cesante consolidado la pretendida en la demanda, comoquiera que al liquidar dicho concepto el valor supera lo pretendido, el cual asciende a $62.546.251.
Daño emergente: $2.010.000. Se reconoce este concepto relacionado con los gastos de transporte que la víctima empleó para asistir a citas médicas y terapias físicas, por lo que se reconoce el valor de $30.000 por transporte diario, donde se evidencian 17 citas médicas y 50 terapias físicas, lo que da un total de $2.010.000
Deducible: Dentro del contrato de seguro negocios empresariales No. 022571717/0, se pactó como deducible el 10% del valor total de la pérdida o mínimo $829.000, valor que se debe restar a la liquidación objetiva siendo $103.312.590 en ese orden de ideas, la liquidación objetiva total es por la suma de $92.981.331</t>
  </si>
  <si>
    <t>La contingencia se califica como PROBABLE por las siguientes razones: 
La Póliza Negocio empresarial No. 022571717/0 cuyo asegurado es Postec de Occidente SA, presta cobertura pues se encontraba vigente para la fecha en la que ocurre el accidente de tránsito (17 de marzo del 2020) luego que cuenta con una vigencia comprendida entre el 16 de noviembre 2019 hasta el 15 de noviembre del 2020. Por otro lado, en la póliza se concertó cobertura de responsabilidad civil extracontractual bajo el amparo de Contratistas y Subcontratistas Independientes que cause el asegurado con motivo de determinada responsabilidad civil extracontractual en que incurra como consecuencia directa de labores realizadas a su servicio por contratistas o subcontratistas independientes. En efecto, de acuerdo con documento calendado del 05 de octubre del 2021 y emitido por el asegurado, se indicó que el señor Fernando Vaquero, conductor del vehículo de placa VKJ-088 era contratista de Postec de Occidente SA .Por lo cual los hechos se enmarcan dentro de este amparo el cual cubre: “(…)  la responsabilidad civil extracontractual del asegurado frente a terceros, originada dentro de las actividades declaradas y aseguradas; y que son inherentes a las actividades desarrolladas por el mismo (…)”
Respecto de la responsabilidad del asegurado, debe decirse que la misma se encuentra probada por lo siguiente: (i) con la demanda se aportaron videos donde se evidencia que los ladrillos que eran transportados en el vehículo de placa VKJ-088 y de propiedad de Postec de Occidente, se cayeron del vehículo porque estos no fueron asegurados en debida forma por el conductor del camión, contratista de Postec, quien era el encargado de transportarlos; (ii) Si bien no se aportó con la demanda el IPAT obra la videograbación del evento, en la cual se observa la mecánica del accidente; (iii) Con ocasión al presunto accidente se encuentra activo el proceso penal, bajo SPOA 760016099165202053916 en la Fiscalía 39 local de Cali, el cual se encuentra en indagación.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</si>
</sst>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2" xfId="0" applyBorder="1" applyAlignment="1">
      <alignment vertical="top" wrapText="1"/>
    </xf>
    <xf numFmtId="0" fontId="0" fillId="0" borderId="3" xfId="0" applyBorder="1" applyAlignment="1">
      <alignment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8" fillId="0" borderId="2" xfId="0" applyFont="1"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personal/david_giraldo_allianz_co/Documents/ANTECEDENTES/CALI/MARCELA%20RIVERA/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110" zoomScaleNormal="11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1" t="s">
        <v>0</v>
      </c>
      <c r="B1" s="51"/>
      <c r="C1" s="51"/>
    </row>
    <row r="2" spans="1:3" x14ac:dyDescent="0.25">
      <c r="A2" s="5" t="s">
        <v>1</v>
      </c>
      <c r="B2" s="52" t="s">
        <v>135</v>
      </c>
      <c r="C2" s="53"/>
    </row>
    <row r="3" spans="1:3" x14ac:dyDescent="0.25">
      <c r="A3" s="5" t="s">
        <v>2</v>
      </c>
      <c r="B3" s="54" t="s">
        <v>136</v>
      </c>
      <c r="C3" s="55"/>
    </row>
    <row r="4" spans="1:3" x14ac:dyDescent="0.25">
      <c r="A4" s="5" t="s">
        <v>3</v>
      </c>
      <c r="B4" s="49" t="s">
        <v>137</v>
      </c>
      <c r="C4" s="55"/>
    </row>
    <row r="5" spans="1:3" ht="14.45" customHeight="1" x14ac:dyDescent="0.25">
      <c r="A5" s="5" t="s">
        <v>4</v>
      </c>
      <c r="B5" s="56" t="s">
        <v>138</v>
      </c>
      <c r="C5" s="55"/>
    </row>
    <row r="6" spans="1:3" x14ac:dyDescent="0.25">
      <c r="A6" s="5" t="s">
        <v>5</v>
      </c>
      <c r="B6" s="38" t="s">
        <v>6</v>
      </c>
      <c r="C6" s="38"/>
    </row>
    <row r="7" spans="1:3" x14ac:dyDescent="0.25">
      <c r="A7" s="5" t="s">
        <v>7</v>
      </c>
      <c r="B7" s="38" t="s">
        <v>149</v>
      </c>
      <c r="C7" s="38"/>
    </row>
    <row r="8" spans="1:3" x14ac:dyDescent="0.25">
      <c r="A8" s="5" t="s">
        <v>8</v>
      </c>
      <c r="B8" s="40" t="s">
        <v>139</v>
      </c>
      <c r="C8" s="40"/>
    </row>
    <row r="9" spans="1:3" x14ac:dyDescent="0.25">
      <c r="A9" s="5" t="s">
        <v>9</v>
      </c>
      <c r="B9" s="40" t="s">
        <v>140</v>
      </c>
      <c r="C9" s="40"/>
    </row>
    <row r="10" spans="1:3" x14ac:dyDescent="0.25">
      <c r="A10" s="5" t="s">
        <v>10</v>
      </c>
      <c r="B10" s="40" t="s">
        <v>140</v>
      </c>
      <c r="C10" s="40"/>
    </row>
    <row r="11" spans="1:3" ht="23.25" customHeight="1" x14ac:dyDescent="0.25">
      <c r="A11" s="5" t="s">
        <v>11</v>
      </c>
      <c r="B11" s="49" t="s">
        <v>141</v>
      </c>
      <c r="C11" s="50"/>
    </row>
    <row r="12" spans="1:3" x14ac:dyDescent="0.25">
      <c r="A12" s="39" t="s">
        <v>12</v>
      </c>
      <c r="B12" s="40" t="s">
        <v>142</v>
      </c>
      <c r="C12" s="38"/>
    </row>
    <row r="13" spans="1:3" ht="30" customHeight="1" x14ac:dyDescent="0.25">
      <c r="A13" s="39"/>
      <c r="B13" s="38"/>
      <c r="C13" s="38"/>
    </row>
    <row r="14" spans="1:3" ht="73.5" customHeight="1" x14ac:dyDescent="0.25">
      <c r="A14" s="39"/>
      <c r="B14" s="38"/>
      <c r="C14" s="38"/>
    </row>
    <row r="15" spans="1:3" ht="30" x14ac:dyDescent="0.25">
      <c r="A15" s="5" t="s">
        <v>13</v>
      </c>
      <c r="B15" s="43">
        <f>SUM(C17,C18,C20,C21,C23)</f>
        <v>98827590</v>
      </c>
      <c r="C15" s="44"/>
    </row>
    <row r="16" spans="1:3" ht="33.75" customHeight="1" x14ac:dyDescent="0.25">
      <c r="A16" s="45" t="s">
        <v>14</v>
      </c>
      <c r="B16" s="46" t="s">
        <v>15</v>
      </c>
      <c r="C16" s="46"/>
    </row>
    <row r="17" spans="1:3" ht="33.75" customHeight="1" x14ac:dyDescent="0.25">
      <c r="A17" s="45"/>
      <c r="B17" s="11" t="s">
        <v>16</v>
      </c>
      <c r="C17" s="6">
        <v>36302590</v>
      </c>
    </row>
    <row r="18" spans="1:3" ht="33.75" customHeight="1" x14ac:dyDescent="0.25">
      <c r="A18" s="45"/>
      <c r="B18" s="11" t="s">
        <v>17</v>
      </c>
      <c r="C18" s="6">
        <v>2525000</v>
      </c>
    </row>
    <row r="19" spans="1:3" x14ac:dyDescent="0.25">
      <c r="A19" s="45"/>
      <c r="B19" s="47" t="s">
        <v>18</v>
      </c>
      <c r="C19" s="48"/>
    </row>
    <row r="20" spans="1:3" x14ac:dyDescent="0.25">
      <c r="A20" s="45"/>
      <c r="B20" s="11" t="s">
        <v>70</v>
      </c>
      <c r="C20" s="6">
        <v>40000000</v>
      </c>
    </row>
    <row r="21" spans="1:3" x14ac:dyDescent="0.25">
      <c r="A21" s="45"/>
      <c r="B21" s="11" t="s">
        <v>71</v>
      </c>
      <c r="C21" s="6">
        <v>20000000</v>
      </c>
    </row>
    <row r="22" spans="1:3" x14ac:dyDescent="0.25">
      <c r="A22" s="45"/>
      <c r="B22" s="47" t="s">
        <v>19</v>
      </c>
      <c r="C22" s="48"/>
    </row>
    <row r="23" spans="1:3" x14ac:dyDescent="0.25">
      <c r="A23" s="45"/>
      <c r="B23" s="11"/>
      <c r="C23" s="16"/>
    </row>
    <row r="24" spans="1:3" x14ac:dyDescent="0.25">
      <c r="A24" s="5" t="s">
        <v>20</v>
      </c>
      <c r="B24" s="38" t="s">
        <v>143</v>
      </c>
      <c r="C24" s="38"/>
    </row>
    <row r="25" spans="1:3" x14ac:dyDescent="0.25">
      <c r="A25" s="5" t="s">
        <v>21</v>
      </c>
      <c r="B25" s="38">
        <v>9010864562</v>
      </c>
      <c r="C25" s="38"/>
    </row>
    <row r="26" spans="1:3" x14ac:dyDescent="0.25">
      <c r="A26" s="5" t="s">
        <v>22</v>
      </c>
      <c r="B26" s="38" t="s">
        <v>148</v>
      </c>
      <c r="C26" s="38"/>
    </row>
    <row r="27" spans="1:3" x14ac:dyDescent="0.25">
      <c r="A27" s="5" t="s">
        <v>23</v>
      </c>
      <c r="B27" s="41" t="s">
        <v>144</v>
      </c>
      <c r="C27" s="42"/>
    </row>
    <row r="28" spans="1:3" x14ac:dyDescent="0.25">
      <c r="A28" s="5" t="s">
        <v>145</v>
      </c>
      <c r="B28" s="37" t="s">
        <v>146</v>
      </c>
      <c r="C28" s="37"/>
    </row>
    <row r="29" spans="1:3" x14ac:dyDescent="0.25">
      <c r="A29" s="5" t="s">
        <v>24</v>
      </c>
      <c r="B29" s="38" t="s">
        <v>147</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3" t="s">
        <v>25</v>
      </c>
      <c r="B1" s="63"/>
      <c r="C1" s="63"/>
    </row>
    <row r="2" spans="1:3" x14ac:dyDescent="0.25">
      <c r="A2" s="13" t="s">
        <v>26</v>
      </c>
      <c r="B2" s="64" t="s">
        <v>155</v>
      </c>
      <c r="C2" s="65"/>
    </row>
    <row r="3" spans="1:3" x14ac:dyDescent="0.25">
      <c r="A3" s="5" t="s">
        <v>1</v>
      </c>
      <c r="B3" s="38" t="str">
        <f>'GENERALES NOTA 322'!B2:C2</f>
        <v>760014003007202200307-00</v>
      </c>
      <c r="C3" s="38"/>
    </row>
    <row r="4" spans="1:3" x14ac:dyDescent="0.25">
      <c r="A4" s="5" t="s">
        <v>2</v>
      </c>
      <c r="B4" s="38" t="str">
        <f>'GENERALES NOTA 322'!B3:C3</f>
        <v>JUZGADO SÉPTIMO CIVIL MUNICIPAL DE CALI</v>
      </c>
      <c r="C4" s="38"/>
    </row>
    <row r="5" spans="1:3" x14ac:dyDescent="0.25">
      <c r="A5" s="5" t="s">
        <v>3</v>
      </c>
      <c r="B5" s="38" t="str">
        <f>'GENERALES NOTA 322'!B4:C4</f>
        <v>1. LUIS FERNANDO VAQUERO PATIÑO (propietario vehículo)
2. POSTEC DE OCCIDENTE S. A. (asegurado)</v>
      </c>
      <c r="C5" s="38"/>
    </row>
    <row r="6" spans="1:3" x14ac:dyDescent="0.25">
      <c r="A6" s="5" t="s">
        <v>4</v>
      </c>
      <c r="B6" s="38" t="str">
        <f>'GENERALES NOTA 322'!B5:C5</f>
        <v>1. DIANA MARCELA RIVERA SÁNCHEZ (victima)
2. MARICEL SÁNCHEZ (madre de la víctima)</v>
      </c>
      <c r="C6" s="38"/>
    </row>
    <row r="7" spans="1:3" x14ac:dyDescent="0.25">
      <c r="A7" s="5" t="s">
        <v>5</v>
      </c>
      <c r="B7" s="38" t="str">
        <f>'GENERALES NOTA 322'!B6:C6</f>
        <v>LLAMADA EN GARANTIA</v>
      </c>
      <c r="C7" s="38"/>
    </row>
    <row r="8" spans="1:3" x14ac:dyDescent="0.25">
      <c r="A8" s="13" t="s">
        <v>27</v>
      </c>
      <c r="B8" s="38">
        <v>22571717</v>
      </c>
      <c r="C8" s="38"/>
    </row>
    <row r="9" spans="1:3" x14ac:dyDescent="0.25">
      <c r="A9" s="13" t="s">
        <v>11</v>
      </c>
      <c r="B9" s="38" t="s">
        <v>150</v>
      </c>
      <c r="C9" s="38"/>
    </row>
    <row r="10" spans="1:3" x14ac:dyDescent="0.25">
      <c r="A10" s="13" t="s">
        <v>28</v>
      </c>
      <c r="B10" s="66">
        <v>1000000000</v>
      </c>
      <c r="C10" s="67"/>
    </row>
    <row r="11" spans="1:3" x14ac:dyDescent="0.25">
      <c r="A11" s="13" t="s">
        <v>29</v>
      </c>
      <c r="B11" s="64" t="s">
        <v>151</v>
      </c>
      <c r="C11" s="65"/>
    </row>
    <row r="12" spans="1:3" x14ac:dyDescent="0.25">
      <c r="A12" s="13" t="s">
        <v>30</v>
      </c>
      <c r="B12" s="54" t="s">
        <v>103</v>
      </c>
      <c r="C12" s="55"/>
    </row>
    <row r="13" spans="1:3" x14ac:dyDescent="0.25">
      <c r="A13" s="13" t="s">
        <v>31</v>
      </c>
      <c r="B13" s="38" t="s">
        <v>152</v>
      </c>
      <c r="C13" s="38"/>
    </row>
    <row r="14" spans="1:3" x14ac:dyDescent="0.25">
      <c r="A14" s="13" t="s">
        <v>32</v>
      </c>
      <c r="B14" s="38" t="s">
        <v>99</v>
      </c>
      <c r="C14" s="38"/>
    </row>
    <row r="15" spans="1:3" x14ac:dyDescent="0.25">
      <c r="A15" s="13" t="s">
        <v>33</v>
      </c>
      <c r="B15" s="38" t="s">
        <v>99</v>
      </c>
      <c r="C15" s="38"/>
    </row>
    <row r="16" spans="1:3" x14ac:dyDescent="0.25">
      <c r="A16" s="61" t="s">
        <v>34</v>
      </c>
      <c r="B16" s="38"/>
      <c r="C16" s="38"/>
    </row>
    <row r="17" spans="1:3" x14ac:dyDescent="0.25">
      <c r="A17" s="62"/>
      <c r="B17" s="9" t="s">
        <v>35</v>
      </c>
      <c r="C17" s="10" t="s">
        <v>36</v>
      </c>
    </row>
    <row r="18" spans="1:3" x14ac:dyDescent="0.25">
      <c r="A18" s="62"/>
      <c r="B18" s="11"/>
      <c r="C18" s="11"/>
    </row>
    <row r="19" spans="1:3" x14ac:dyDescent="0.25">
      <c r="A19" s="62"/>
      <c r="B19" s="11"/>
      <c r="C19" s="11"/>
    </row>
    <row r="20" spans="1:3" x14ac:dyDescent="0.25">
      <c r="A20" s="62"/>
      <c r="B20" s="11"/>
      <c r="C20" s="11"/>
    </row>
    <row r="21" spans="1:3" x14ac:dyDescent="0.25">
      <c r="A21" s="13" t="s">
        <v>37</v>
      </c>
      <c r="B21" s="38" t="s">
        <v>98</v>
      </c>
      <c r="C21" s="38"/>
    </row>
    <row r="22" spans="1:3" x14ac:dyDescent="0.25">
      <c r="A22" s="13" t="s">
        <v>38</v>
      </c>
      <c r="B22" s="54"/>
      <c r="C22" s="55"/>
    </row>
    <row r="23" spans="1:3" x14ac:dyDescent="0.25">
      <c r="A23" s="13" t="s">
        <v>39</v>
      </c>
      <c r="B23" s="38" t="s">
        <v>133</v>
      </c>
      <c r="C23" s="38"/>
    </row>
    <row r="24" spans="1:3" x14ac:dyDescent="0.25">
      <c r="A24" s="13" t="s">
        <v>40</v>
      </c>
      <c r="B24" s="38" t="s">
        <v>98</v>
      </c>
      <c r="C24" s="38"/>
    </row>
    <row r="25" spans="1:3" x14ac:dyDescent="0.25">
      <c r="A25" s="13" t="s">
        <v>41</v>
      </c>
      <c r="B25" s="38" t="s">
        <v>98</v>
      </c>
      <c r="C25" s="38"/>
    </row>
    <row r="26" spans="1:3" x14ac:dyDescent="0.25">
      <c r="A26" s="12" t="s">
        <v>42</v>
      </c>
      <c r="B26" s="38" t="s">
        <v>99</v>
      </c>
      <c r="C26" s="38"/>
    </row>
    <row r="27" spans="1:3" x14ac:dyDescent="0.25">
      <c r="A27" s="60" t="s">
        <v>43</v>
      </c>
      <c r="B27" s="60"/>
      <c r="C27" s="60"/>
    </row>
    <row r="28" spans="1:3" ht="14.45" customHeight="1" x14ac:dyDescent="0.25">
      <c r="A28" s="35" t="s">
        <v>44</v>
      </c>
      <c r="B28" s="36" t="s">
        <v>153</v>
      </c>
      <c r="C28" s="31"/>
    </row>
    <row r="29" spans="1:3" ht="14.45" customHeight="1" x14ac:dyDescent="0.25">
      <c r="A29" s="35" t="s">
        <v>45</v>
      </c>
      <c r="B29" s="36" t="s">
        <v>153</v>
      </c>
      <c r="C29" s="31"/>
    </row>
    <row r="30" spans="1:3" ht="14.45" customHeight="1" x14ac:dyDescent="0.25">
      <c r="A30" s="35" t="s">
        <v>46</v>
      </c>
      <c r="B30" s="36" t="s">
        <v>153</v>
      </c>
      <c r="C30" s="32"/>
    </row>
    <row r="31" spans="1:3" ht="14.45" customHeight="1" x14ac:dyDescent="0.25">
      <c r="A31" s="35" t="s">
        <v>47</v>
      </c>
      <c r="B31" s="36" t="s">
        <v>153</v>
      </c>
      <c r="C31" s="31"/>
    </row>
    <row r="32" spans="1:3" x14ac:dyDescent="0.25">
      <c r="A32" s="35" t="s">
        <v>48</v>
      </c>
      <c r="B32" s="36"/>
      <c r="C32" s="31"/>
    </row>
    <row r="33" spans="1:3" ht="14.45" customHeight="1" x14ac:dyDescent="0.25">
      <c r="A33" s="35" t="s">
        <v>49</v>
      </c>
      <c r="B33" s="36" t="s">
        <v>153</v>
      </c>
      <c r="C33" s="31"/>
    </row>
    <row r="34" spans="1:3" ht="14.45" customHeight="1" x14ac:dyDescent="0.25">
      <c r="A34" s="35" t="s">
        <v>50</v>
      </c>
      <c r="B34" s="36" t="s">
        <v>153</v>
      </c>
      <c r="C34" s="33"/>
    </row>
    <row r="35" spans="1:3" x14ac:dyDescent="0.25">
      <c r="A35" s="35" t="s">
        <v>51</v>
      </c>
      <c r="B35" s="36" t="s">
        <v>153</v>
      </c>
      <c r="C35" s="34" t="s">
        <v>154</v>
      </c>
    </row>
    <row r="36" spans="1:3" x14ac:dyDescent="0.25">
      <c r="A36" s="59" t="s">
        <v>52</v>
      </c>
      <c r="B36" s="59"/>
      <c r="C36" s="59"/>
    </row>
    <row r="37" spans="1:3" x14ac:dyDescent="0.25">
      <c r="A37" s="57" t="s">
        <v>53</v>
      </c>
      <c r="B37" s="57"/>
      <c r="C37" s="11"/>
    </row>
    <row r="38" spans="1:3" x14ac:dyDescent="0.25">
      <c r="A38" s="57" t="s">
        <v>54</v>
      </c>
      <c r="B38" s="57"/>
      <c r="C38" s="11"/>
    </row>
    <row r="39" spans="1:3" x14ac:dyDescent="0.25">
      <c r="A39" s="57" t="s">
        <v>55</v>
      </c>
      <c r="B39" s="57"/>
      <c r="C39" s="11"/>
    </row>
    <row r="40" spans="1:3" x14ac:dyDescent="0.25">
      <c r="A40" s="57" t="s">
        <v>56</v>
      </c>
      <c r="B40" s="57"/>
      <c r="C40" s="11"/>
    </row>
    <row r="41" spans="1:3" x14ac:dyDescent="0.25">
      <c r="A41" s="57" t="s">
        <v>57</v>
      </c>
      <c r="B41" s="57"/>
      <c r="C41" s="11"/>
    </row>
    <row r="42" spans="1:3" x14ac:dyDescent="0.25">
      <c r="A42" s="57" t="s">
        <v>58</v>
      </c>
      <c r="B42" s="57"/>
      <c r="C42" s="11"/>
    </row>
    <row r="43" spans="1:3" x14ac:dyDescent="0.25">
      <c r="A43" s="57" t="s">
        <v>59</v>
      </c>
      <c r="B43" s="57"/>
      <c r="C43" s="11"/>
    </row>
    <row r="44" spans="1:3" x14ac:dyDescent="0.25">
      <c r="A44" s="57" t="s">
        <v>60</v>
      </c>
      <c r="B44" s="57"/>
      <c r="C44" s="11"/>
    </row>
    <row r="45" spans="1:3" x14ac:dyDescent="0.25">
      <c r="A45" s="57" t="s">
        <v>61</v>
      </c>
      <c r="B45" s="57"/>
      <c r="C45" s="11"/>
    </row>
    <row r="46" spans="1:3" x14ac:dyDescent="0.25">
      <c r="A46" s="57" t="s">
        <v>62</v>
      </c>
      <c r="B46" s="57"/>
      <c r="C46" s="11"/>
    </row>
    <row r="47" spans="1:3" x14ac:dyDescent="0.25">
      <c r="A47" s="57" t="s">
        <v>63</v>
      </c>
      <c r="B47" s="57"/>
      <c r="C47" s="11"/>
    </row>
    <row r="48" spans="1:3" x14ac:dyDescent="0.25">
      <c r="A48" s="57" t="s">
        <v>64</v>
      </c>
      <c r="B48" s="57"/>
      <c r="C48" s="11"/>
    </row>
    <row r="49" spans="1:3" x14ac:dyDescent="0.25">
      <c r="A49" s="57" t="s">
        <v>65</v>
      </c>
      <c r="B49" s="57"/>
      <c r="C49" s="11"/>
    </row>
    <row r="50" spans="1:3" x14ac:dyDescent="0.25">
      <c r="A50" s="57" t="s">
        <v>66</v>
      </c>
      <c r="B50" s="57"/>
      <c r="C50" s="11"/>
    </row>
    <row r="51" spans="1:3" x14ac:dyDescent="0.25">
      <c r="A51" s="57" t="s">
        <v>67</v>
      </c>
      <c r="B51" s="57"/>
      <c r="C51" s="11"/>
    </row>
    <row r="52" spans="1:3" x14ac:dyDescent="0.25">
      <c r="A52" s="57" t="s">
        <v>68</v>
      </c>
      <c r="B52" s="57"/>
      <c r="C52" s="11"/>
    </row>
    <row r="53" spans="1:3" x14ac:dyDescent="0.25">
      <c r="A53" s="58"/>
      <c r="B53" s="58"/>
      <c r="C53" s="11"/>
    </row>
  </sheetData>
  <mergeCells count="42">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41:B41"/>
    <mergeCell ref="A36:C36"/>
    <mergeCell ref="A37:B37"/>
    <mergeCell ref="A38:B38"/>
    <mergeCell ref="A39:B39"/>
    <mergeCell ref="A40:B40"/>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11" zoomScale="80" zoomScaleNormal="8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69</v>
      </c>
      <c r="B1" s="63"/>
      <c r="C1" s="63"/>
    </row>
    <row r="2" spans="1:6" x14ac:dyDescent="0.25">
      <c r="A2" s="20" t="s">
        <v>26</v>
      </c>
      <c r="B2" s="72" t="s">
        <v>155</v>
      </c>
      <c r="C2" s="73"/>
    </row>
    <row r="3" spans="1:6" x14ac:dyDescent="0.25">
      <c r="A3" s="21" t="s">
        <v>1</v>
      </c>
      <c r="B3" s="74" t="str">
        <f>'GENERALES NOTA 322'!B2:C2</f>
        <v>760014003007202200307-00</v>
      </c>
      <c r="C3" s="74"/>
    </row>
    <row r="4" spans="1:6" x14ac:dyDescent="0.25">
      <c r="A4" s="21" t="s">
        <v>2</v>
      </c>
      <c r="B4" s="74" t="str">
        <f>'GENERALES NOTA 322'!B3:C3</f>
        <v>JUZGADO SÉPTIMO CIVIL MUNICIPAL DE CALI</v>
      </c>
      <c r="C4" s="74"/>
    </row>
    <row r="5" spans="1:6" x14ac:dyDescent="0.25">
      <c r="A5" s="21" t="s">
        <v>3</v>
      </c>
      <c r="B5" s="74" t="str">
        <f>'GENERALES NOTA 322'!B4:C4</f>
        <v>1. LUIS FERNANDO VAQUERO PATIÑO (propietario vehículo)
2. POSTEC DE OCCIDENTE S. A. (asegurado)</v>
      </c>
      <c r="C5" s="74"/>
    </row>
    <row r="6" spans="1:6" ht="14.45" customHeight="1" x14ac:dyDescent="0.25">
      <c r="A6" s="21" t="s">
        <v>4</v>
      </c>
      <c r="B6" s="74" t="str">
        <f>'GENERALES NOTA 322'!B5:C5</f>
        <v>1. DIANA MARCELA RIVERA SÁNCHEZ (victima)
2. MARICEL SÁNCHEZ (madre de la víctima)</v>
      </c>
      <c r="C6" s="74"/>
    </row>
    <row r="7" spans="1:6" x14ac:dyDescent="0.25">
      <c r="A7" s="21" t="s">
        <v>5</v>
      </c>
      <c r="B7" s="74" t="str">
        <f>'GENERALES NOTA 322'!B6:C6</f>
        <v>LLAMADA EN GARANTIA</v>
      </c>
      <c r="C7" s="74"/>
    </row>
    <row r="8" spans="1:6" ht="30" x14ac:dyDescent="0.25">
      <c r="A8" s="21" t="s">
        <v>13</v>
      </c>
      <c r="B8" s="68">
        <f>'GENERALES NOTA 322'!B15:C15</f>
        <v>98827590</v>
      </c>
      <c r="C8" s="69"/>
    </row>
    <row r="9" spans="1:6" x14ac:dyDescent="0.25">
      <c r="A9" s="75" t="s">
        <v>14</v>
      </c>
      <c r="B9" s="76" t="s">
        <v>15</v>
      </c>
      <c r="C9" s="77"/>
    </row>
    <row r="10" spans="1:6" x14ac:dyDescent="0.25">
      <c r="A10" s="75"/>
      <c r="B10" s="22" t="s">
        <v>16</v>
      </c>
      <c r="C10" s="19">
        <f>'GENERALES NOTA 322'!C17</f>
        <v>36302590</v>
      </c>
    </row>
    <row r="11" spans="1:6" x14ac:dyDescent="0.25">
      <c r="A11" s="75"/>
      <c r="B11" s="22" t="s">
        <v>17</v>
      </c>
      <c r="C11" s="19">
        <f>'GENERALES NOTA 322'!C18</f>
        <v>2525000</v>
      </c>
    </row>
    <row r="12" spans="1:6" x14ac:dyDescent="0.25">
      <c r="A12" s="75"/>
      <c r="B12" s="76"/>
      <c r="C12" s="77"/>
    </row>
    <row r="13" spans="1:6" x14ac:dyDescent="0.25">
      <c r="A13" s="75"/>
      <c r="B13" s="22" t="s">
        <v>70</v>
      </c>
      <c r="C13" s="24">
        <v>40000000</v>
      </c>
    </row>
    <row r="14" spans="1:6" x14ac:dyDescent="0.25">
      <c r="A14" s="75"/>
      <c r="B14" s="22" t="s">
        <v>71</v>
      </c>
      <c r="C14" s="24">
        <v>20000000</v>
      </c>
      <c r="E14" t="s">
        <v>72</v>
      </c>
      <c r="F14" s="17">
        <v>0.7</v>
      </c>
    </row>
    <row r="15" spans="1:6" x14ac:dyDescent="0.25">
      <c r="A15" s="23" t="s">
        <v>73</v>
      </c>
      <c r="B15" s="72" t="s">
        <v>100</v>
      </c>
      <c r="C15" s="73" t="s">
        <v>74</v>
      </c>
    </row>
    <row r="16" spans="1:6" ht="15" customHeight="1" x14ac:dyDescent="0.25">
      <c r="A16" s="21" t="s">
        <v>75</v>
      </c>
      <c r="B16" s="70" t="s">
        <v>158</v>
      </c>
      <c r="C16" s="71"/>
    </row>
    <row r="17" spans="1:3" ht="28.5" customHeight="1" x14ac:dyDescent="0.25">
      <c r="A17" s="14" t="s">
        <v>76</v>
      </c>
      <c r="B17" s="80">
        <f>((C19+C20+C22+C23)-C26)*C25*C27</f>
        <v>92981331</v>
      </c>
      <c r="C17" s="80"/>
    </row>
    <row r="18" spans="1:3" x14ac:dyDescent="0.25">
      <c r="A18" s="23" t="s">
        <v>77</v>
      </c>
      <c r="B18" s="78" t="s">
        <v>15</v>
      </c>
      <c r="C18" s="79"/>
    </row>
    <row r="19" spans="1:3" x14ac:dyDescent="0.25">
      <c r="A19" s="86"/>
      <c r="B19" s="22" t="s">
        <v>16</v>
      </c>
      <c r="C19" s="19">
        <v>36302590</v>
      </c>
    </row>
    <row r="20" spans="1:3" x14ac:dyDescent="0.25">
      <c r="A20" s="87"/>
      <c r="B20" s="22" t="s">
        <v>17</v>
      </c>
      <c r="C20" s="19">
        <v>2010000</v>
      </c>
    </row>
    <row r="21" spans="1:3" x14ac:dyDescent="0.25">
      <c r="A21" s="87"/>
      <c r="B21" s="76" t="s">
        <v>18</v>
      </c>
      <c r="C21" s="77"/>
    </row>
    <row r="22" spans="1:3" x14ac:dyDescent="0.25">
      <c r="A22" s="87"/>
      <c r="B22" s="22" t="s">
        <v>70</v>
      </c>
      <c r="C22" s="19">
        <v>35000000</v>
      </c>
    </row>
    <row r="23" spans="1:3" ht="45" x14ac:dyDescent="0.25">
      <c r="A23" s="87"/>
      <c r="B23" s="22" t="s">
        <v>78</v>
      </c>
      <c r="C23" s="19">
        <v>30000000</v>
      </c>
    </row>
    <row r="24" spans="1:3" x14ac:dyDescent="0.25">
      <c r="A24" s="87"/>
      <c r="B24" s="76" t="s">
        <v>79</v>
      </c>
      <c r="C24" s="77"/>
    </row>
    <row r="25" spans="1:3" x14ac:dyDescent="0.25">
      <c r="A25" s="25"/>
      <c r="B25" s="22" t="s">
        <v>80</v>
      </c>
      <c r="C25" s="26">
        <v>1</v>
      </c>
    </row>
    <row r="26" spans="1:3" x14ac:dyDescent="0.25">
      <c r="A26" s="27"/>
      <c r="B26" s="22" t="s">
        <v>29</v>
      </c>
      <c r="C26" s="28">
        <v>10331259</v>
      </c>
    </row>
    <row r="27" spans="1:3" x14ac:dyDescent="0.25">
      <c r="A27" s="27"/>
      <c r="B27" s="22" t="s">
        <v>81</v>
      </c>
      <c r="C27" s="26">
        <v>1</v>
      </c>
    </row>
    <row r="28" spans="1:3" x14ac:dyDescent="0.25">
      <c r="A28" s="18" t="s">
        <v>82</v>
      </c>
      <c r="B28" s="80">
        <f>IFERROR(B17*(VLOOKUP(B15,Hoja2!$G$1:$H$6,2,0)),16666)</f>
        <v>65086931.699999996</v>
      </c>
      <c r="C28" s="80"/>
    </row>
    <row r="29" spans="1:3" ht="30" x14ac:dyDescent="0.25">
      <c r="A29" s="21" t="s">
        <v>83</v>
      </c>
      <c r="B29" s="81" t="s">
        <v>157</v>
      </c>
      <c r="C29" s="82"/>
    </row>
    <row r="30" spans="1:3" ht="30" x14ac:dyDescent="0.25">
      <c r="A30" s="21" t="s">
        <v>84</v>
      </c>
      <c r="B30" s="83" t="s">
        <v>156</v>
      </c>
      <c r="C30" s="84"/>
    </row>
    <row r="31" spans="1:3" ht="18.75" x14ac:dyDescent="0.25">
      <c r="A31" s="29" t="s">
        <v>85</v>
      </c>
      <c r="B31" s="29"/>
      <c r="C31" s="29"/>
    </row>
    <row r="32" spans="1:3" x14ac:dyDescent="0.25">
      <c r="A32" s="30" t="s">
        <v>86</v>
      </c>
      <c r="B32" s="85"/>
      <c r="C32" s="85"/>
    </row>
    <row r="33" spans="1:3" x14ac:dyDescent="0.25">
      <c r="A33" s="30" t="s">
        <v>87</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3" t="s">
        <v>88</v>
      </c>
      <c r="B1" s="63"/>
      <c r="C1" s="63"/>
    </row>
    <row r="2" spans="1:3" ht="17.100000000000001" customHeight="1" x14ac:dyDescent="0.25">
      <c r="A2" s="13" t="s">
        <v>26</v>
      </c>
      <c r="B2" s="64" t="str">
        <f>'[2]AUTOS NOTA 321'!B2:C2</f>
        <v xml:space="preserve">SINIESTRO   LEGIS </v>
      </c>
      <c r="C2" s="65"/>
    </row>
    <row r="3" spans="1:3" ht="15.95" customHeight="1" x14ac:dyDescent="0.25">
      <c r="A3" s="5" t="s">
        <v>1</v>
      </c>
      <c r="B3" s="38" t="str">
        <f>'GENERALES NOTA 322'!B2:C2</f>
        <v>760014003007202200307-00</v>
      </c>
      <c r="C3" s="38"/>
    </row>
    <row r="4" spans="1:3" x14ac:dyDescent="0.25">
      <c r="A4" s="5" t="s">
        <v>2</v>
      </c>
      <c r="B4" s="38" t="str">
        <f>'GENERALES NOTA 322'!B3:C3</f>
        <v>JUZGADO SÉPTIMO CIVIL MUNICIPAL DE CALI</v>
      </c>
      <c r="C4" s="38"/>
    </row>
    <row r="5" spans="1:3" ht="29.1" customHeight="1" x14ac:dyDescent="0.25">
      <c r="A5" s="5" t="s">
        <v>3</v>
      </c>
      <c r="B5" s="38" t="str">
        <f>'GENERALES NOTA 322'!B4:C4</f>
        <v>1. LUIS FERNANDO VAQUERO PATIÑO (propietario vehículo)
2. POSTEC DE OCCIDENTE S. A. (asegurado)</v>
      </c>
      <c r="C5" s="38"/>
    </row>
    <row r="6" spans="1:3" x14ac:dyDescent="0.25">
      <c r="A6" s="5" t="s">
        <v>4</v>
      </c>
      <c r="B6" s="38" t="str">
        <f>'GENERALES NOTA 322'!B5:C5</f>
        <v>1. DIANA MARCELA RIVERA SÁNCHEZ (victima)
2. MARICEL SÁNCHEZ (madre de la víctima)</v>
      </c>
      <c r="C6" s="38"/>
    </row>
    <row r="7" spans="1:3" ht="43.5" customHeight="1" x14ac:dyDescent="0.25">
      <c r="A7" s="5" t="s">
        <v>5</v>
      </c>
      <c r="B7" s="38" t="str">
        <f>'GENERALES NOTA 322'!B6:C6</f>
        <v>LLAMADA EN GARANTIA</v>
      </c>
      <c r="C7" s="38"/>
    </row>
    <row r="8" spans="1:3" x14ac:dyDescent="0.25">
      <c r="A8" s="5" t="s">
        <v>89</v>
      </c>
      <c r="B8" s="38"/>
      <c r="C8" s="38"/>
    </row>
    <row r="9" spans="1:3" x14ac:dyDescent="0.25">
      <c r="A9" s="15" t="s">
        <v>77</v>
      </c>
      <c r="B9" s="88"/>
      <c r="C9" s="88"/>
    </row>
    <row r="10" spans="1:3" x14ac:dyDescent="0.25">
      <c r="A10" s="15" t="s">
        <v>90</v>
      </c>
      <c r="B10" s="38"/>
      <c r="C10" s="38"/>
    </row>
    <row r="11" spans="1:3" ht="30" x14ac:dyDescent="0.25">
      <c r="A11" s="15" t="s">
        <v>91</v>
      </c>
      <c r="B11" s="89"/>
      <c r="C11" s="58"/>
    </row>
    <row r="12" spans="1:3" ht="60" x14ac:dyDescent="0.25">
      <c r="A12" s="5" t="s">
        <v>92</v>
      </c>
      <c r="B12" s="38"/>
      <c r="C12" s="38"/>
    </row>
    <row r="13" spans="1:3" ht="60" x14ac:dyDescent="0.25">
      <c r="A13" s="5" t="s">
        <v>93</v>
      </c>
      <c r="B13" s="38"/>
      <c r="C13" s="38"/>
    </row>
    <row r="14" spans="1:3" x14ac:dyDescent="0.25">
      <c r="A14" s="5" t="s">
        <v>94</v>
      </c>
      <c r="B14" s="11"/>
      <c r="C14" s="11"/>
    </row>
    <row r="15" spans="1:3" x14ac:dyDescent="0.25">
      <c r="A15" s="15" t="s">
        <v>95</v>
      </c>
      <c r="B15" s="38"/>
      <c r="C15" s="38"/>
    </row>
    <row r="16" spans="1:3" x14ac:dyDescent="0.25">
      <c r="A16" s="11" t="s">
        <v>96</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30</v>
      </c>
      <c r="B1" t="s">
        <v>99</v>
      </c>
      <c r="C1" s="8" t="s">
        <v>34</v>
      </c>
      <c r="D1" s="8" t="s">
        <v>38</v>
      </c>
      <c r="E1" s="3" t="s">
        <v>39</v>
      </c>
      <c r="F1" s="2" t="s">
        <v>72</v>
      </c>
      <c r="G1" s="2" t="s">
        <v>100</v>
      </c>
      <c r="H1" s="4">
        <v>0.7</v>
      </c>
      <c r="I1" t="s">
        <v>101</v>
      </c>
      <c r="J1" t="s">
        <v>102</v>
      </c>
      <c r="L1" t="s">
        <v>6</v>
      </c>
    </row>
    <row r="2" spans="1:12" x14ac:dyDescent="0.25">
      <c r="A2" t="s">
        <v>103</v>
      </c>
      <c r="B2" t="s">
        <v>98</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74</v>
      </c>
      <c r="H4" s="4">
        <v>0.15</v>
      </c>
      <c r="I4" t="s">
        <v>123</v>
      </c>
      <c r="J4" t="s">
        <v>124</v>
      </c>
    </row>
    <row r="5" spans="1:12" x14ac:dyDescent="0.25">
      <c r="A5" t="s">
        <v>125</v>
      </c>
      <c r="E5" s="1" t="s">
        <v>126</v>
      </c>
      <c r="G5" s="2" t="s">
        <v>127</v>
      </c>
      <c r="H5" s="4">
        <v>0.7</v>
      </c>
      <c r="I5" t="s">
        <v>128</v>
      </c>
      <c r="J5" t="s">
        <v>129</v>
      </c>
    </row>
    <row r="6" spans="1:12" x14ac:dyDescent="0.25">
      <c r="E6" s="1" t="s">
        <v>130</v>
      </c>
      <c r="G6" s="2" t="s">
        <v>131</v>
      </c>
      <c r="H6" s="4">
        <v>0.3</v>
      </c>
      <c r="J6" t="s">
        <v>132</v>
      </c>
    </row>
    <row r="7" spans="1:12" x14ac:dyDescent="0.25">
      <c r="E7" s="1" t="s">
        <v>133</v>
      </c>
      <c r="G7" s="2" t="s">
        <v>107</v>
      </c>
    </row>
    <row r="8" spans="1:12" x14ac:dyDescent="0.25">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purl.org/dc/dcmitype/"/>
    <ds:schemaRef ds:uri="e7d3d6e7-89cb-4750-b948-5e984f176bb6"/>
    <ds:schemaRef ds:uri="http://schemas.microsoft.com/office/infopath/2007/PartnerControls"/>
    <ds:schemaRef ds:uri="http://schemas.openxmlformats.org/package/2006/metadata/core-properties"/>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2024-07-09T03:20:48Z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