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usuario\Documents\GHA\PROCESOS Y DEMAS\INFORMES INICIALES\"/>
    </mc:Choice>
  </mc:AlternateContent>
  <xr:revisionPtr revIDLastSave="0" documentId="13_ncr:1_{A3598C66-524D-4EC4-B343-F9A41B86DBD9}" xr6:coauthVersionLast="47" xr6:coauthVersionMax="47" xr10:uidLastSave="{00000000-0000-0000-0000-000000000000}"/>
  <bookViews>
    <workbookView xWindow="28680" yWindow="-120" windowWidth="29040" windowHeight="158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8" l="1"/>
  <c r="B5" i="8"/>
  <c r="B20" i="8"/>
  <c r="B39" i="8" s="1"/>
  <c r="B10" i="9" l="1"/>
  <c r="B2" i="8" l="1"/>
  <c r="B2" i="9" s="1"/>
  <c r="B8" i="9" l="1"/>
  <c r="B7" i="9"/>
  <c r="B6" i="9"/>
  <c r="B5" i="9"/>
  <c r="B4" i="9"/>
  <c r="B3" i="9"/>
  <c r="B8" i="8"/>
  <c r="B7" i="8"/>
  <c r="B4" i="8"/>
  <c r="B3" i="8"/>
  <c r="B8" i="7"/>
  <c r="B4" i="7" l="1"/>
  <c r="B5" i="7"/>
  <c r="B6" i="7"/>
  <c r="B7" i="7"/>
  <c r="B3" i="7"/>
  <c r="B9" i="8"/>
  <c r="B11" i="9" l="1"/>
</calcChain>
</file>

<file path=xl/sharedStrings.xml><?xml version="1.0" encoding="utf-8"?>
<sst xmlns="http://schemas.openxmlformats.org/spreadsheetml/2006/main" count="234" uniqueCount="182">
  <si>
    <t>SOLICITUD DE ANTECEDENTES -ABOGADO EXTERNO-</t>
  </si>
  <si>
    <t>Radicado(23 digitos)</t>
  </si>
  <si>
    <t>Juzgado</t>
  </si>
  <si>
    <t>Demandado</t>
  </si>
  <si>
    <t xml:space="preserve">Demandante </t>
  </si>
  <si>
    <t>Tipo de vinculacion compañía</t>
  </si>
  <si>
    <t>DEMANDA DIRECTA</t>
  </si>
  <si>
    <t xml:space="preserve">Tipo de perjucio </t>
  </si>
  <si>
    <t xml:space="preserve">RCE LESIONES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</si>
  <si>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</si>
  <si>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</si>
  <si>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</si>
  <si>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</si>
  <si>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</si>
  <si>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</si>
  <si>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</si>
  <si>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</si>
  <si>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</si>
  <si>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</si>
  <si>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</si>
  <si>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</si>
  <si>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</si>
  <si>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</si>
  <si>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</si>
  <si>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</si>
  <si>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</si>
  <si>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</si>
  <si>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</si>
  <si>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</si>
  <si>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</si>
  <si>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</si>
  <si>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</si>
  <si>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</si>
  <si>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</si>
  <si>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</si>
  <si>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</si>
  <si>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</si>
  <si>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</si>
  <si>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</si>
  <si>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</si>
  <si>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</si>
  <si>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</si>
  <si>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</si>
  <si>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</si>
  <si>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</si>
  <si>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</si>
  <si>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</si>
  <si>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 DE PARTICIPACION </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</si>
  <si>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</si>
  <si>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</si>
  <si>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</si>
  <si>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</si>
  <si>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</si>
  <si>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</si>
  <si>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</si>
  <si>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</si>
  <si>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</si>
  <si>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</si>
  <si>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</si>
  <si>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</si>
  <si>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</si>
  <si>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</si>
  <si>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</si>
  <si>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</si>
  <si>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</si>
  <si>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</si>
  <si>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</si>
  <si>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</si>
  <si>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</si>
  <si>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</si>
  <si>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</si>
  <si>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</si>
  <si>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</si>
  <si>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</si>
  <si>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</si>
  <si>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</si>
  <si>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</si>
  <si>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</si>
  <si>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</si>
  <si>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</si>
  <si>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</si>
  <si>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</si>
  <si>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</si>
  <si>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</si>
  <si>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</si>
  <si>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</si>
  <si>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</si>
  <si>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</si>
  <si>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</si>
  <si>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</si>
  <si>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</si>
  <si>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</si>
  <si>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</si>
  <si>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</si>
  <si>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</si>
  <si>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</si>
  <si>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</si>
  <si>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</si>
  <si>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</si>
  <si>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</si>
  <si>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</si>
  <si>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</si>
  <si>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</si>
  <si>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</si>
  <si>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</si>
  <si>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</si>
  <si>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</si>
  <si>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</si>
  <si>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</si>
  <si>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</si>
  <si>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</si>
  <si>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</si>
  <si>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</si>
  <si>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</si>
  <si>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</si>
  <si>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</si>
  <si>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</si>
  <si>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</si>
  <si>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</si>
  <si>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</si>
  <si>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</si>
  <si>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</si>
  <si>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</si>
  <si>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</si>
  <si>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</si>
  <si>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</si>
  <si>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</si>
  <si>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</si>
  <si>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</si>
  <si>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</si>
  <si>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</si>
  <si>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</si>
  <si>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</si>
  <si>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</si>
  <si>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</si>
  <si>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</si>
  <si>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</si>
  <si>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</si>
  <si>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</si>
  <si>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</si>
  <si>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</si>
  <si>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</si>
  <si>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</si>
  <si>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</si>
  <si>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</si>
  <si>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</si>
  <si>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</si>
  <si>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</si>
  <si>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</si>
  <si>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</si>
  <si>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</si>
  <si>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</si>
  <si>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</si>
  <si>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</si>
  <si>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11001310301020240023600</t>
  </si>
  <si>
    <t>DÉCIMO CIVIL DEL CIRCUITO DE BOGOTÁ</t>
  </si>
  <si>
    <t>022560841/0</t>
  </si>
  <si>
    <t>FREDY JIMMY GARCÍA RINCÓN</t>
  </si>
  <si>
    <t>VALENTINA GARCÍA DIAZ (CONDUCTORA), FREDY JIMMY GARCÍA RINCÓN(ASEGURADO), ALLIANZ SEGUROS S.A.</t>
  </si>
  <si>
    <t>22 DE FEBRERO DE 2022</t>
  </si>
  <si>
    <t>ciclista</t>
  </si>
  <si>
    <t>SOLTERO</t>
  </si>
  <si>
    <t>EMPLEADO</t>
  </si>
  <si>
    <t>Carrera 104 No. 13 D – 77, Bogotá D.C.</t>
  </si>
  <si>
    <t>310 558 33 05</t>
  </si>
  <si>
    <t>quilaaldemar@gmail.com</t>
  </si>
  <si>
    <t>5 DE AGOSTO DE 2021</t>
  </si>
  <si>
    <t>7 DE SEPTIEMBRE DE 2021</t>
  </si>
  <si>
    <t xml:space="preserve">1. El 22 de febrero de 2022 en la vía Bogotá-Tunja se presentó un accidente de tránsito entre el vehículo de placas HGT-207, conducido por VALENTINA GARCIA DIAZ, y una bicicleta conducida por el señor ALDEMAR QUILA HERNANEZ.
2. Aduce el demandante que la conductora del automovil de manera imprudente realizó una maniobra de retroceso en plena Autopista, chocando la parte trasera del auto con la parte frontal de la bicicleta. Empero el IPAT codificó con la causal 157 al ciclista por no estar pendiente de los demás actores de la vía.
3. Como consecuencia de las lesiones el señor Aldemar fue calificado con 30,01% de pérdida de capacidad laboral
</t>
  </si>
  <si>
    <t xml:space="preserve">ALDEMAR QUILA HERNANDEZ </t>
  </si>
  <si>
    <t>auxiliar de bodega</t>
  </si>
  <si>
    <t>19 de julio de 2024</t>
  </si>
  <si>
    <t>HGT207</t>
  </si>
  <si>
    <t>Desde las 00:00 horas del 01/11/2021 hasta las 24:00 horas del 31/10/2022</t>
  </si>
  <si>
    <t xml:space="preserve">SINIESTRO  89792170 APL. APJ32506
</t>
  </si>
  <si>
    <t>Daño a la vida de relación</t>
  </si>
  <si>
    <t>12 de septiembre de 2024</t>
  </si>
  <si>
    <t>26 de sepiembre 2024</t>
  </si>
  <si>
    <t>ALDEMAR QUILA HERNANDEZ (LESIONADO) MARIA STELLA HERNANDEZ PARADA (MAMÁ), JUAN DAVID QUILA HERNANDEZ (HERMANO)</t>
  </si>
  <si>
    <t>EXCEPCIONES DE FONDO FRENTE A LA DEMANDA
1. EXIMENTE DE RESPONSABILIDAD DE LOS DEMANDADOS POR CONFIGURARSE UN HECHO EXCLUSIVO DE LA VÍCTIMA.
2. INEXISTENCIA DE RESPONSABILIDAD A CARGO DE LOS DEMANDADOS POR LA FALTA DE ACREDITACIÓN DEL NEXO CAUSAL.
3. REDUCCIÓN DE LA EVENTUAL INDEMNIZACIÓN COMO CONSECUENCIA DE LA INCIDENCIA DE LA CONDUCTA DE ALDEMAR QUILA HERNÁNDEZ EN LA PRODUCCIÓN DEL DAÑO.
4. TASACIÓN EXORBITANTE DEL DAÑO MORAL.
5. IMPROCEDENCIA DEL RECONOCIMIENTO POR DAÑO A LA VIDA DE RELACIÓN.
6. IMPROCEDENCIA DEL RECONOCIMIENTO DEL LUCRO CESANTE.
7. GENÉRICA O INNOMINADA.
EXCEPCIONES DE FONDO FRENTE AL CONTRATO DE SEGURO
1. INEXISTENCIA DE OBLIGACIÓN DE INDEMNIZAR A CARGO DE ALLIANZ SEGUROS S.A. POR INCUMPLIMIENTO DE LAS CARGAS DEL ARTÍCULO 1077 DEL CÓDIGO DE COMERCIO.
2. RIESGOS EXPRESAMENTE EXCLUIDOS EN LA PÓLIZA DE SEGURO NO. 022560841/0.
3. SUJECIÓN A LAS CONDICIONES PARTICULARES Y GENERALES DEL CONTRATO DE SEGURO EN LA QUE SE IDENTIFICA LA PÓLIZA, EL CLAUSULADO Y LOS AMPAROS.
4. EN CUALQUIER CASO, DE NINGUNA FORMA SE PODRÁ EXCEDER EL LÍMITE DEL VALOR ASEGURADO.
5. DISPONIBILIDAD DEL VALOR ASEGURADO.
6. PRESCRIPCIÓN ORDINARIA DE LA ACCIÓN DERIVADA DEL CONTRATO DE SEGURO.
7. GENÉRICA O INNOMINADA.
CONTESTACIÓN AL LLAMAMIENTO EN GARANTÍA FORMULADO POR FREDY JIMMY GARCÍA RINCÓN Y VALENTINA DÍAZ GARCÍA.
1.	FALTA DE LEGITIMACIÓN EN LA CAUSA POR ACTIVA DE VALENTINA GARCÍA DÍAZ PARA PROMOVER EL LLAMAMIENTO EN GARANTÍA.
2.	FALTA DE LEGITIMACIÓN EN LA CAUSA POR PASIVA DE ALLIANZ SEGUROS S.A. RESPECTO AL LLAMAMIENTO DE VALENTINA GARCÍA DÍAZ.
3.	INEXISTENCIA DE OBLIGACIÓN DE INDEMNIZAR A CARGO DE ALLIANZ SEGUROS S.A. POR INCUMPLIMIENTO DE LAS CARGAS DEL ARTÍCULO 1072 DEL CÓDIGO DE COMERCIO. 
4.	RIESGOS EXPRESAMENTE EXCLUIDOS EN LA PÓLIZA DE SEGURO NO. 022560841/0.
5.	SUJECIÓN A LAS CONDICIONES PARTICULARES Y GENERALES DEL CONTRATO DE SEGURO EN LA QUE SE IDENTIFICA LA PÓLIZA, EL CLAUSULADO Y LOS AMPAROS.
6.	EN CUALQUIER CASO, DE NINGUNA FORMA SE PODRÁ EXCEDER EL LÍMITE DEL VALOR ASEGURADO.
7.	DISPONIBILIDAD DEL VALOR ASEGURADO.</t>
  </si>
  <si>
    <t>La contingencia se califica como EVENTUAL, pues dependerá del debate probatorio la acreditación del hecho de tránsito en los términos descritos en la demanda.
Lo primero que debe tomarse en consideración, es que la Póliza de Automóviles Individual Livianos Particulares No. 022560841/0, cuyo asegurado es el señor Fredy Jimmy García Rincón, presta cobertura material y temporal, de conformidad con los hechos y pretensiones expuestas en el líbelo de la demanda. Frente a la cobertura temporal, debe señalarse que el accidente de tránsito ocurrió el 22 de febrero de 2020, es decir, dentro del periodo de vigencia de la póliza, comprendida entre el 06 de noviembre de 2019 hasta el 31 de octubre de 2022, a través de renovaciones anuales. Aunado a ello, presta cobertura material en tanto ampara la responsabilidad civil extracontractual, pretensión que se le endilga al asegurado. 
Por otro lado, frente a la responsabilidad del asegurado, debe decirse que, si bien existen elementos probatorios que acreditan la existencia de responsabilidad en cabeza de la víctima, conforme se estableció en el informe de accidente de tránsito, en el que consignó como hipótesis del accidente la codificación número 157 más la anotación “no estar pendiente de los demás actores viales”, atribuida al señor Aldemar Quila Hernández como conductor de la bicicleta; lo que resulta coherente con el impacto sufrido por el vehículo automotor de propiedad del asegurado en su parte trasera; no debe obviarse que el demandante aportó un dictamen de reconstrucción de accidente de tránsito en el cual se indica que el evento se produjo como consecuencia del actuar del asegurado al realizar una maniobra de retroceso con el vehículo automotor. No obstante, se aportó con la contestación de la demanda y el llamamiento en garantía un dictamen de reconstrucción de accidente de tránsito que contraría en su conclusión lo descrito por el demandante y atribuye como causa del hecho la desatención del conductor de la bicicleta al no estar atento a los demás actores viales. Con lo anterior, se abre el debate dentro del proceso atendiendo a las dos hipótesis sobre el hecho, en donde se someterá a contradicción ambos dictámenes aportados y será entonces conforme a las pruebas que se recauden en las etapas subsiguientes, que se acreditará o se desvirtuará la existencia de responsabilidad en cabeza de la víctima. Por lo anterior, la contingencia se califica como eventual dado que dependerá del debate probatorio la definición de la responsabilidad.
Lo anterior, sin perjuicio del carácter contingente del proceso.</t>
  </si>
  <si>
    <t>Como liquidación objetiva de perjuicios se llegó a la suma de $224.638.093  con base en los siguientes argumentos fácticos y jurídicos: 
1.	Daño Moral: Se tomó como daño moral la suma de $25.000.000 para la víctima directa, $25.000.000 para su madre, y $12.500.000 para su hermano. Este valor se fijó teniendo en cuenta que la jurisprudencia de la Corte Suprema de Justicia (Sentencia del 06/05/2016, SC5885-2016) determinó en un caso similar al que se estudia (accidente de tránsito), una indemnización para la víctima directa de $15.000.000 y quien fue calificada con un 20.65% de PCL ante la deformidad física y permanente presentada como consecuencia del hecho. Asi pues, aplicando este antecedente en el caso concreto, se ha incrementado sustancialmente el valor de indemnización atendiendo la calificación de pérdida de capacidad laboral que tiene como origen el accidente de tránsito en donde se vio involucrado el demandante Aldemar Quila. Dicha suma se mantiene intacta para su madre y se reconoce en un 50% para su hermano. En ese sentido el valor total a título de daño moral corresponde a $62.500.000.
2.	 Daño a la vida en relación: Se tomó como daño a la vida en relación la suma de $25.000.000, teniendo en cuenta que el señor Aldemar Quila sufrió múltiples lesiones en el hecho de tránsito, contando con un dictamen de pérdida de capacidad laboral del 30,01% emitido por la Junta Regional de Calificación de Invalidez de Bogotá  Cundinamarca, en el cual se indicó como origen de la misma un “accidente”.  Lo anterior, en atención al citado criterio jurisprudencial de la Corte Suprema de Justicia en Sentencia del 06/05/2016, SC5885-2016, en donde se reconoció una indemnización para la víctima directa de $20.000.000 y quien fue calificada con un 20.65% de PCL ante la deformidad física y permanente presentada como consecuencia de un hecho de tránsito. Asi pues, aplicando este antecedente en el caso concreto, se ha incrementado sustancialmente el valor de indemnización atendiendo la calificación de pérdida de capacidad laboral que tiene como origen el accidente de tránsito en donde se vio involucrado el demandante Aldemar Quila.
3.	Lucro cesante consolidado: Se reconocerá como lucro cesante consolidado la suma de $33.734.657, en aplicación a la fórmula establecida por las altas Cortes, en donde se actualizó inicialmente el salario percibido de $1.500.000 y que a la fecha corresponde a $1.751.611. Dicha suma se multiplicó por los meses transcurridos entre la ocurrencia del hecho y la elaboración del presente informe (56 meses), lo que arroja un resultado de $112.448.859, el cual se multiplicó por la PCL del 30% y deja un saldo total por concepto de lucro cesante consolidado de $33.734.657. 
4.	Lucro cesante futuro: Se reconocerá como lucro cesante futuro la suma de $103.403.436, en aplicación a la fórmula establecida por las altas Cortes, en donde se tuvieron en cuenta las sumas descritas para el cálculo del lucro cesante consolidado, en suma, de la expectativa de vida de la víctima que corresponde a 59 años de conformidad con lo establecido en la resolución 1555 de 2010 y restando como suma pendiente por calcular los meses ya reconocidos por concepto de lucro cesante consolidado. Es asi que se obtiene la suma de $344.678.121 la cual se multiplica por la PCL del 30% y deja un saldo total por concepto de lucro cesante futuro de $103.403.436.
5.	Daño emergente: Se desestimará la suma pretendida bajo este concepto ante la mera enunciación del mismo sin que se acompañe justificación alguna bien sea por conceptos de gastos médicos, reparaciones a la bicicleta, gastos de transporte, etc. No se evidencia el más mínimo esfuerzo probatorio para acreditar su existencia.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</si>
</sst>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u/>
      <sz val="11"/>
      <color theme="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0" fontId="0" fillId="0" borderId="1" xfId="0" applyBorder="1" applyAlignment="1">
      <alignment horizontal="justify" vertical="top"/>
    </xf>
    <xf numFmtId="0" fontId="0" fillId="8" borderId="1" xfId="0" applyFill="1" applyBorder="1" applyAlignment="1">
      <alignment horizontal="justify" vertical="top" wrapText="1"/>
    </xf>
    <xf numFmtId="0" fontId="8" fillId="0" borderId="1" xfId="3" applyBorder="1" applyAlignment="1">
      <alignment horizontal="justify" vertical="top"/>
    </xf>
    <xf numFmtId="15" fontId="0" fillId="0" borderId="1" xfId="0" applyNumberFormat="1" applyBorder="1" applyAlignment="1">
      <alignment horizontal="justify" vertical="top"/>
    </xf>
    <xf numFmtId="14" fontId="0" fillId="0" borderId="1" xfId="0" applyNumberFormat="1" applyBorder="1" applyAlignment="1">
      <alignment horizontal="justify" vertical="top"/>
    </xf>
    <xf numFmtId="0" fontId="0" fillId="8"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center" vertical="top" wrapText="1"/>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quilaaldema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7" sqref="B7:C7"/>
    </sheetView>
  </sheetViews>
  <sheetFormatPr baseColWidth="10" defaultColWidth="0" defaultRowHeight="14.4" x14ac:dyDescent="0.3"/>
  <cols>
    <col min="1" max="1" width="53.44140625" style="8" customWidth="1"/>
    <col min="2" max="2" width="55.33203125" style="8" customWidth="1"/>
    <col min="3" max="3" width="19.33203125" style="8" customWidth="1"/>
    <col min="4" max="16384" width="11.44140625" style="2" hidden="1"/>
  </cols>
  <sheetData>
    <row r="1" spans="1:3" ht="18" x14ac:dyDescent="0.3">
      <c r="A1" s="56" t="s">
        <v>0</v>
      </c>
      <c r="B1" s="56"/>
      <c r="C1" s="56"/>
    </row>
    <row r="2" spans="1:3" x14ac:dyDescent="0.3">
      <c r="A2" s="5" t="s">
        <v>1</v>
      </c>
      <c r="B2" s="59" t="s">
        <v>154</v>
      </c>
      <c r="C2" s="60"/>
    </row>
    <row r="3" spans="1:3" x14ac:dyDescent="0.3">
      <c r="A3" s="5" t="s">
        <v>2</v>
      </c>
      <c r="B3" s="54" t="s">
        <v>155</v>
      </c>
      <c r="C3" s="55"/>
    </row>
    <row r="4" spans="1:3" x14ac:dyDescent="0.3">
      <c r="A4" s="5" t="s">
        <v>3</v>
      </c>
      <c r="B4" s="54" t="s">
        <v>158</v>
      </c>
      <c r="C4" s="55"/>
    </row>
    <row r="5" spans="1:3" ht="31.5" customHeight="1" x14ac:dyDescent="0.3">
      <c r="A5" s="5" t="s">
        <v>4</v>
      </c>
      <c r="B5" s="54" t="s">
        <v>178</v>
      </c>
      <c r="C5" s="55"/>
    </row>
    <row r="6" spans="1:3" x14ac:dyDescent="0.3">
      <c r="A6" s="5" t="s">
        <v>5</v>
      </c>
      <c r="B6" s="46" t="s">
        <v>114</v>
      </c>
      <c r="C6" s="46"/>
    </row>
    <row r="7" spans="1:3" x14ac:dyDescent="0.3">
      <c r="A7" s="27" t="s">
        <v>7</v>
      </c>
      <c r="B7" s="54" t="s">
        <v>8</v>
      </c>
      <c r="C7" s="55" t="s">
        <v>8</v>
      </c>
    </row>
    <row r="8" spans="1:3" ht="35.549999999999997" customHeight="1" x14ac:dyDescent="0.3">
      <c r="A8" s="27" t="s">
        <v>9</v>
      </c>
      <c r="B8" s="46" t="s">
        <v>169</v>
      </c>
      <c r="C8" s="46"/>
    </row>
    <row r="9" spans="1:3" x14ac:dyDescent="0.3">
      <c r="A9" s="27" t="s">
        <v>10</v>
      </c>
      <c r="B9" s="62">
        <v>1016106128</v>
      </c>
      <c r="C9" s="46"/>
    </row>
    <row r="10" spans="1:3" x14ac:dyDescent="0.3">
      <c r="A10" s="27" t="s">
        <v>11</v>
      </c>
      <c r="B10" s="46" t="s">
        <v>163</v>
      </c>
      <c r="C10" s="46"/>
    </row>
    <row r="11" spans="1:3" ht="30" customHeight="1" x14ac:dyDescent="0.3">
      <c r="A11" s="28" t="s">
        <v>12</v>
      </c>
      <c r="B11" s="46" t="s">
        <v>164</v>
      </c>
      <c r="C11" s="46"/>
    </row>
    <row r="12" spans="1:3" ht="30" customHeight="1" x14ac:dyDescent="0.3">
      <c r="A12" s="5" t="s">
        <v>13</v>
      </c>
      <c r="B12" s="48" t="s">
        <v>165</v>
      </c>
      <c r="C12" s="46"/>
    </row>
    <row r="13" spans="1:3" x14ac:dyDescent="0.3">
      <c r="A13" s="5" t="s">
        <v>14</v>
      </c>
      <c r="B13" s="46" t="s">
        <v>161</v>
      </c>
      <c r="C13" s="46"/>
    </row>
    <row r="14" spans="1:3" x14ac:dyDescent="0.3">
      <c r="A14" s="5" t="s">
        <v>15</v>
      </c>
      <c r="B14" s="49">
        <v>36095</v>
      </c>
      <c r="C14" s="46"/>
    </row>
    <row r="15" spans="1:3" x14ac:dyDescent="0.3">
      <c r="A15" s="5" t="s">
        <v>16</v>
      </c>
      <c r="B15" s="46">
        <v>21</v>
      </c>
      <c r="C15" s="46"/>
    </row>
    <row r="16" spans="1:3" x14ac:dyDescent="0.3">
      <c r="A16" s="5" t="s">
        <v>17</v>
      </c>
      <c r="B16" s="46" t="s">
        <v>153</v>
      </c>
      <c r="C16" s="46"/>
    </row>
    <row r="17" spans="1:3" ht="15" customHeight="1" x14ac:dyDescent="0.3">
      <c r="A17" s="5" t="s">
        <v>18</v>
      </c>
      <c r="B17" s="46" t="s">
        <v>162</v>
      </c>
      <c r="C17" s="46"/>
    </row>
    <row r="18" spans="1:3" x14ac:dyDescent="0.3">
      <c r="A18" s="5" t="s">
        <v>19</v>
      </c>
      <c r="B18" s="57" t="s">
        <v>170</v>
      </c>
      <c r="C18" s="58"/>
    </row>
    <row r="19" spans="1:3" ht="18.75" customHeight="1" x14ac:dyDescent="0.3">
      <c r="A19" s="5" t="s">
        <v>20</v>
      </c>
      <c r="B19" s="46">
        <v>1500000</v>
      </c>
      <c r="C19" s="46"/>
    </row>
    <row r="20" spans="1:3" x14ac:dyDescent="0.3">
      <c r="A20" s="5" t="s">
        <v>21</v>
      </c>
      <c r="B20" s="46">
        <v>1</v>
      </c>
      <c r="C20" s="46"/>
    </row>
    <row r="21" spans="1:3" ht="17.25" customHeight="1" x14ac:dyDescent="0.3">
      <c r="A21" s="5" t="s">
        <v>22</v>
      </c>
      <c r="B21" s="46" t="s">
        <v>160</v>
      </c>
      <c r="C21" s="46"/>
    </row>
    <row r="22" spans="1:3" x14ac:dyDescent="0.3">
      <c r="A22" s="43" t="s">
        <v>23</v>
      </c>
      <c r="B22" s="47" t="s">
        <v>159</v>
      </c>
      <c r="C22" s="47"/>
    </row>
    <row r="23" spans="1:3" x14ac:dyDescent="0.3">
      <c r="A23" s="27" t="s">
        <v>24</v>
      </c>
      <c r="B23" s="46" t="s">
        <v>166</v>
      </c>
      <c r="C23" s="46"/>
    </row>
    <row r="24" spans="1:3" x14ac:dyDescent="0.3">
      <c r="A24" s="27" t="s">
        <v>25</v>
      </c>
      <c r="B24" s="46" t="s">
        <v>167</v>
      </c>
      <c r="C24" s="46"/>
    </row>
    <row r="25" spans="1:3" x14ac:dyDescent="0.3">
      <c r="A25" s="61" t="s">
        <v>26</v>
      </c>
      <c r="B25" s="44" t="s">
        <v>168</v>
      </c>
      <c r="C25" s="45"/>
    </row>
    <row r="26" spans="1:3" x14ac:dyDescent="0.3">
      <c r="A26" s="61"/>
      <c r="B26" s="45"/>
      <c r="C26" s="45"/>
    </row>
    <row r="27" spans="1:3" ht="100.5" customHeight="1" x14ac:dyDescent="0.3">
      <c r="A27" s="61"/>
      <c r="B27" s="45"/>
      <c r="C27" s="45"/>
    </row>
    <row r="28" spans="1:3" x14ac:dyDescent="0.3">
      <c r="A28" s="27" t="s">
        <v>27</v>
      </c>
      <c r="B28" s="54" t="s">
        <v>157</v>
      </c>
      <c r="C28" s="55"/>
    </row>
    <row r="29" spans="1:3" x14ac:dyDescent="0.3">
      <c r="A29" s="27" t="s">
        <v>28</v>
      </c>
      <c r="B29" s="46">
        <v>91430781</v>
      </c>
      <c r="C29" s="46"/>
    </row>
    <row r="30" spans="1:3" x14ac:dyDescent="0.3">
      <c r="A30" s="43" t="s">
        <v>29</v>
      </c>
      <c r="B30" s="51" t="s">
        <v>172</v>
      </c>
      <c r="C30" s="51"/>
    </row>
    <row r="31" spans="1:3" x14ac:dyDescent="0.3">
      <c r="A31" s="27" t="s">
        <v>30</v>
      </c>
      <c r="B31" s="45" t="s">
        <v>156</v>
      </c>
      <c r="C31" s="45"/>
    </row>
    <row r="32" spans="1:3" x14ac:dyDescent="0.3">
      <c r="A32" s="27" t="s">
        <v>31</v>
      </c>
      <c r="B32" s="52" t="s">
        <v>171</v>
      </c>
      <c r="C32" s="53"/>
    </row>
    <row r="33" spans="1:3" x14ac:dyDescent="0.3">
      <c r="A33" s="5" t="s">
        <v>32</v>
      </c>
      <c r="B33" s="50" t="s">
        <v>176</v>
      </c>
      <c r="C33" s="50"/>
    </row>
    <row r="34" spans="1:3" ht="43.2" x14ac:dyDescent="0.3">
      <c r="A34" s="5" t="s">
        <v>33</v>
      </c>
      <c r="B34" s="50" t="s">
        <v>177</v>
      </c>
      <c r="C34" s="46"/>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2:C22"/>
    <mergeCell ref="B11:C11"/>
    <mergeCell ref="B12:C12"/>
    <mergeCell ref="B13:C13"/>
    <mergeCell ref="B14:C14"/>
    <mergeCell ref="B21:C21"/>
    <mergeCell ref="B15:C15"/>
    <mergeCell ref="B16:C16"/>
    <mergeCell ref="B23:C23"/>
  </mergeCells>
  <hyperlinks>
    <hyperlink ref="B12" r:id="rId1" xr:uid="{0B3AAF5E-D51C-B540-B788-59C922145C1B}"/>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4.4" x14ac:dyDescent="0.3"/>
  <cols>
    <col min="1" max="1" width="49.6640625" customWidth="1"/>
    <col min="2" max="2" width="31.44140625" customWidth="1"/>
    <col min="3" max="3" width="90.33203125" customWidth="1"/>
    <col min="4" max="16384" width="11.44140625" hidden="1"/>
  </cols>
  <sheetData>
    <row r="1" spans="1:3" ht="18" x14ac:dyDescent="0.3">
      <c r="A1" s="63" t="s">
        <v>34</v>
      </c>
      <c r="B1" s="63"/>
      <c r="C1" s="63"/>
    </row>
    <row r="2" spans="1:3" ht="15.75" customHeight="1" x14ac:dyDescent="0.3">
      <c r="A2" s="20" t="s">
        <v>35</v>
      </c>
      <c r="B2" s="65" t="s">
        <v>174</v>
      </c>
      <c r="C2" s="66"/>
    </row>
    <row r="3" spans="1:3" s="2" customFormat="1" x14ac:dyDescent="0.3">
      <c r="A3" s="5" t="s">
        <v>1</v>
      </c>
      <c r="B3" s="46" t="str">
        <f>'AUTOS  NOTA 322'!B2:C2</f>
        <v>11001310301020240023600</v>
      </c>
      <c r="C3" s="46"/>
    </row>
    <row r="4" spans="1:3" s="2" customFormat="1" x14ac:dyDescent="0.3">
      <c r="A4" s="5" t="s">
        <v>2</v>
      </c>
      <c r="B4" s="46" t="str">
        <f>'AUTOS  NOTA 322'!B3:C3</f>
        <v>DÉCIMO CIVIL DEL CIRCUITO DE BOGOTÁ</v>
      </c>
      <c r="C4" s="46"/>
    </row>
    <row r="5" spans="1:3" s="2" customFormat="1" x14ac:dyDescent="0.3">
      <c r="A5" s="5" t="s">
        <v>3</v>
      </c>
      <c r="B5" s="46" t="str">
        <f>'AUTOS  NOTA 322'!B4:C4</f>
        <v>VALENTINA GARCÍA DIAZ (CONDUCTORA), FREDY JIMMY GARCÍA RINCÓN(ASEGURADO), ALLIANZ SEGUROS S.A.</v>
      </c>
      <c r="C5" s="46"/>
    </row>
    <row r="6" spans="1:3" s="2" customFormat="1" x14ac:dyDescent="0.3">
      <c r="A6" s="5" t="s">
        <v>4</v>
      </c>
      <c r="B6" s="46" t="str">
        <f>'AUTOS  NOTA 322'!B5:C5</f>
        <v>ALDEMAR QUILA HERNANDEZ (LESIONADO) MARIA STELLA HERNANDEZ PARADA (MAMÁ), JUAN DAVID QUILA HERNANDEZ (HERMANO)</v>
      </c>
      <c r="C6" s="46"/>
    </row>
    <row r="7" spans="1:3" s="2" customFormat="1" x14ac:dyDescent="0.3">
      <c r="A7" s="5" t="s">
        <v>5</v>
      </c>
      <c r="B7" s="46" t="str">
        <f>'AUTOS  NOTA 322'!B6:C6</f>
        <v>LLAMADA EN GARANTIA</v>
      </c>
      <c r="C7" s="46"/>
    </row>
    <row r="8" spans="1:3" s="2" customFormat="1" x14ac:dyDescent="0.3">
      <c r="A8" s="30" t="s">
        <v>36</v>
      </c>
      <c r="B8" s="46" t="str">
        <f>'AUTOS  NOTA 322'!B7:C8</f>
        <v xml:space="preserve">ALDEMAR QUILA HERNANDEZ </v>
      </c>
      <c r="C8" s="46"/>
    </row>
    <row r="9" spans="1:3" x14ac:dyDescent="0.3">
      <c r="A9" s="20" t="s">
        <v>37</v>
      </c>
      <c r="B9" s="46">
        <v>22560841</v>
      </c>
      <c r="C9" s="46"/>
    </row>
    <row r="10" spans="1:3" x14ac:dyDescent="0.3">
      <c r="A10" s="20" t="s">
        <v>38</v>
      </c>
      <c r="B10" s="46" t="s">
        <v>8</v>
      </c>
      <c r="C10" s="46"/>
    </row>
    <row r="11" spans="1:3" x14ac:dyDescent="0.3">
      <c r="A11" s="20" t="s">
        <v>40</v>
      </c>
      <c r="B11" s="79">
        <v>4000000000</v>
      </c>
      <c r="C11" s="80"/>
    </row>
    <row r="12" spans="1:3" x14ac:dyDescent="0.3">
      <c r="A12" s="20" t="s">
        <v>41</v>
      </c>
      <c r="B12" s="79"/>
      <c r="C12" s="80"/>
    </row>
    <row r="13" spans="1:3" x14ac:dyDescent="0.3">
      <c r="A13" s="20" t="s">
        <v>42</v>
      </c>
      <c r="B13" s="54" t="s">
        <v>115</v>
      </c>
      <c r="C13" s="55"/>
    </row>
    <row r="14" spans="1:3" x14ac:dyDescent="0.3">
      <c r="A14" s="20" t="s">
        <v>43</v>
      </c>
      <c r="B14" s="64" t="s">
        <v>173</v>
      </c>
      <c r="C14" s="46"/>
    </row>
    <row r="15" spans="1:3" x14ac:dyDescent="0.3">
      <c r="A15" s="20" t="s">
        <v>44</v>
      </c>
      <c r="B15" s="46"/>
      <c r="C15" s="46"/>
    </row>
    <row r="16" spans="1:3" x14ac:dyDescent="0.3">
      <c r="A16" s="20" t="s">
        <v>45</v>
      </c>
      <c r="B16" s="46"/>
      <c r="C16" s="46"/>
    </row>
    <row r="17" spans="1:3" x14ac:dyDescent="0.3">
      <c r="A17" s="81" t="s">
        <v>46</v>
      </c>
      <c r="B17" s="46"/>
      <c r="C17" s="46"/>
    </row>
    <row r="18" spans="1:3" x14ac:dyDescent="0.3">
      <c r="A18" s="82"/>
      <c r="B18" s="10">
        <v>22560841</v>
      </c>
      <c r="C18" s="10" t="s">
        <v>47</v>
      </c>
    </row>
    <row r="19" spans="1:3" x14ac:dyDescent="0.3">
      <c r="A19" s="82"/>
      <c r="B19" s="6"/>
      <c r="C19" s="6"/>
    </row>
    <row r="20" spans="1:3" x14ac:dyDescent="0.3">
      <c r="A20" s="82"/>
      <c r="B20" s="6"/>
      <c r="C20" s="6"/>
    </row>
    <row r="21" spans="1:3" x14ac:dyDescent="0.3">
      <c r="A21" s="83"/>
      <c r="B21" s="6"/>
      <c r="C21" s="6"/>
    </row>
    <row r="22" spans="1:3" x14ac:dyDescent="0.3">
      <c r="A22" s="20" t="s">
        <v>48</v>
      </c>
      <c r="B22" s="46"/>
      <c r="C22" s="46"/>
    </row>
    <row r="23" spans="1:3" x14ac:dyDescent="0.3">
      <c r="A23" s="20" t="s">
        <v>49</v>
      </c>
      <c r="B23" s="84"/>
      <c r="C23" s="66"/>
    </row>
    <row r="24" spans="1:3" x14ac:dyDescent="0.3">
      <c r="A24" s="20" t="s">
        <v>50</v>
      </c>
      <c r="B24" s="46" t="s">
        <v>120</v>
      </c>
      <c r="C24" s="46"/>
    </row>
    <row r="25" spans="1:3" x14ac:dyDescent="0.3">
      <c r="A25" s="20" t="s">
        <v>51</v>
      </c>
      <c r="B25" s="46"/>
      <c r="C25" s="46"/>
    </row>
    <row r="26" spans="1:3" x14ac:dyDescent="0.3">
      <c r="A26" s="20" t="s">
        <v>52</v>
      </c>
      <c r="B26" s="46"/>
      <c r="C26" s="46"/>
    </row>
    <row r="27" spans="1:3" x14ac:dyDescent="0.3">
      <c r="A27" s="19" t="s">
        <v>53</v>
      </c>
      <c r="B27" s="46"/>
      <c r="C27" s="46"/>
    </row>
    <row r="28" spans="1:3" x14ac:dyDescent="0.3">
      <c r="A28" s="67" t="s">
        <v>54</v>
      </c>
      <c r="B28" s="67"/>
      <c r="C28" s="67"/>
    </row>
    <row r="29" spans="1:3" x14ac:dyDescent="0.3">
      <c r="A29" s="77" t="s">
        <v>55</v>
      </c>
      <c r="B29" s="78"/>
      <c r="C29" s="11"/>
    </row>
    <row r="30" spans="1:3" x14ac:dyDescent="0.3">
      <c r="A30" s="77" t="s">
        <v>56</v>
      </c>
      <c r="B30" s="78"/>
      <c r="C30" s="11"/>
    </row>
    <row r="31" spans="1:3" x14ac:dyDescent="0.3">
      <c r="A31" s="77" t="s">
        <v>57</v>
      </c>
      <c r="B31" s="78"/>
      <c r="C31" s="12"/>
    </row>
    <row r="32" spans="1:3" x14ac:dyDescent="0.3">
      <c r="A32" s="77" t="s">
        <v>58</v>
      </c>
      <c r="B32" s="78"/>
      <c r="C32" s="11"/>
    </row>
    <row r="33" spans="1:3" x14ac:dyDescent="0.3">
      <c r="A33" s="77" t="s">
        <v>59</v>
      </c>
      <c r="B33" s="78"/>
      <c r="C33" s="11"/>
    </row>
    <row r="34" spans="1:3" x14ac:dyDescent="0.3">
      <c r="A34" s="77" t="s">
        <v>60</v>
      </c>
      <c r="B34" s="78"/>
      <c r="C34" s="13"/>
    </row>
    <row r="35" spans="1:3" x14ac:dyDescent="0.3">
      <c r="A35" s="68" t="s">
        <v>61</v>
      </c>
      <c r="B35" s="69"/>
      <c r="C35" s="14"/>
    </row>
    <row r="36" spans="1:3" x14ac:dyDescent="0.3">
      <c r="A36" s="68" t="s">
        <v>62</v>
      </c>
      <c r="B36" s="69"/>
      <c r="C36" s="15"/>
    </row>
    <row r="37" spans="1:3" x14ac:dyDescent="0.3">
      <c r="A37" s="70" t="s">
        <v>63</v>
      </c>
      <c r="B37" s="71"/>
      <c r="C37" s="15"/>
    </row>
    <row r="38" spans="1:3" x14ac:dyDescent="0.3">
      <c r="A38" s="72"/>
      <c r="B38" s="73"/>
      <c r="C38" s="15"/>
    </row>
    <row r="39" spans="1:3" x14ac:dyDescent="0.3">
      <c r="A39" s="74"/>
      <c r="B39" s="75"/>
      <c r="C39" s="15"/>
    </row>
    <row r="40" spans="1:3" x14ac:dyDescent="0.3">
      <c r="A40" s="76" t="s">
        <v>64</v>
      </c>
      <c r="B40" s="76"/>
      <c r="C40" s="76"/>
    </row>
    <row r="41" spans="1:3" x14ac:dyDescent="0.3">
      <c r="A41" s="17" t="s">
        <v>65</v>
      </c>
      <c r="B41" s="18"/>
      <c r="C41" s="15"/>
    </row>
    <row r="42" spans="1:3" x14ac:dyDescent="0.3">
      <c r="A42" s="68" t="s">
        <v>66</v>
      </c>
      <c r="B42" s="69"/>
      <c r="C42" s="15"/>
    </row>
    <row r="43" spans="1:3" x14ac:dyDescent="0.3">
      <c r="A43" s="68" t="s">
        <v>67</v>
      </c>
      <c r="B43" s="69"/>
      <c r="C43" s="15"/>
    </row>
    <row r="44" spans="1:3" x14ac:dyDescent="0.3">
      <c r="A44" s="17" t="s">
        <v>68</v>
      </c>
      <c r="B44" s="18"/>
      <c r="C44" s="15"/>
    </row>
    <row r="45" spans="1:3" x14ac:dyDescent="0.3">
      <c r="A45" s="17" t="s">
        <v>69</v>
      </c>
      <c r="B45" s="18"/>
      <c r="C45" s="15"/>
    </row>
    <row r="46" spans="1:3" x14ac:dyDescent="0.3">
      <c r="A46" s="68" t="s">
        <v>70</v>
      </c>
      <c r="B46" s="69"/>
      <c r="C46" s="15"/>
    </row>
    <row r="47" spans="1:3" x14ac:dyDescent="0.3">
      <c r="A47" s="17" t="s">
        <v>71</v>
      </c>
      <c r="B47" s="16"/>
      <c r="C47" s="15"/>
    </row>
    <row r="48" spans="1:3" x14ac:dyDescent="0.3">
      <c r="A48" s="68" t="s">
        <v>72</v>
      </c>
      <c r="B48" s="69"/>
      <c r="C48" s="15"/>
    </row>
    <row r="49" spans="1:3" x14ac:dyDescent="0.3">
      <c r="A49" s="68" t="s">
        <v>73</v>
      </c>
      <c r="B49" s="69"/>
      <c r="C49" s="15"/>
    </row>
    <row r="50" spans="1:3" x14ac:dyDescent="0.3">
      <c r="A50" s="68" t="s">
        <v>63</v>
      </c>
      <c r="B50" s="6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60" zoomScaleNormal="160" workbookViewId="0">
      <selection activeCell="B40" sqref="B40:C40"/>
    </sheetView>
  </sheetViews>
  <sheetFormatPr baseColWidth="10" defaultColWidth="0" defaultRowHeight="14.4" x14ac:dyDescent="0.3"/>
  <cols>
    <col min="1" max="1" width="41.6640625" customWidth="1"/>
    <col min="2" max="2" width="35.33203125" customWidth="1"/>
    <col min="3" max="3" width="54.6640625" customWidth="1"/>
    <col min="4" max="8" width="11.44140625" hidden="1" customWidth="1"/>
    <col min="9" max="9" width="12" hidden="1" customWidth="1"/>
    <col min="10" max="16384" width="11.44140625" hidden="1"/>
  </cols>
  <sheetData>
    <row r="1" spans="1:9" ht="18" x14ac:dyDescent="0.3">
      <c r="A1" s="63" t="s">
        <v>74</v>
      </c>
      <c r="B1" s="63"/>
      <c r="C1" s="63"/>
    </row>
    <row r="2" spans="1:9" ht="15" customHeight="1" x14ac:dyDescent="0.3">
      <c r="A2" s="34" t="s">
        <v>35</v>
      </c>
      <c r="B2" s="89" t="str">
        <f>'AUTOS NOTA 321'!B2:C2</f>
        <v xml:space="preserve">SINIESTRO  89792170 APL. APJ32506
</v>
      </c>
      <c r="C2" s="90"/>
    </row>
    <row r="3" spans="1:9" x14ac:dyDescent="0.3">
      <c r="A3" s="35" t="s">
        <v>1</v>
      </c>
      <c r="B3" s="93" t="str">
        <f>'AUTOS  NOTA 322'!B2:C2</f>
        <v>11001310301020240023600</v>
      </c>
      <c r="C3" s="93"/>
    </row>
    <row r="4" spans="1:9" x14ac:dyDescent="0.3">
      <c r="A4" s="35" t="s">
        <v>2</v>
      </c>
      <c r="B4" s="93" t="str">
        <f>'AUTOS  NOTA 322'!B3:C3</f>
        <v>DÉCIMO CIVIL DEL CIRCUITO DE BOGOTÁ</v>
      </c>
      <c r="C4" s="93"/>
    </row>
    <row r="5" spans="1:9" x14ac:dyDescent="0.3">
      <c r="A5" s="35" t="s">
        <v>3</v>
      </c>
      <c r="B5" s="93" t="str">
        <f>'AUTOS  NOTA 322'!B4:C4</f>
        <v>VALENTINA GARCÍA DIAZ (CONDUCTORA), FREDY JIMMY GARCÍA RINCÓN(ASEGURADO), ALLIANZ SEGUROS S.A.</v>
      </c>
      <c r="C5" s="93"/>
    </row>
    <row r="6" spans="1:9" ht="15" customHeight="1" x14ac:dyDescent="0.3">
      <c r="A6" s="35" t="s">
        <v>4</v>
      </c>
      <c r="B6" s="93" t="str">
        <f>'AUTOS  NOTA 322'!B5:C5</f>
        <v>ALDEMAR QUILA HERNANDEZ (LESIONADO) MARIA STELLA HERNANDEZ PARADA (MAMÁ), JUAN DAVID QUILA HERNANDEZ (HERMANO)</v>
      </c>
      <c r="C6" s="93"/>
    </row>
    <row r="7" spans="1:9" x14ac:dyDescent="0.3">
      <c r="A7" s="35" t="s">
        <v>5</v>
      </c>
      <c r="B7" s="93" t="str">
        <f>'AUTOS  NOTA 322'!B6:C6</f>
        <v>LLAMADA EN GARANTIA</v>
      </c>
      <c r="C7" s="93"/>
    </row>
    <row r="8" spans="1:9" x14ac:dyDescent="0.3">
      <c r="A8" s="37" t="s">
        <v>36</v>
      </c>
      <c r="B8" s="93" t="str">
        <f>'AUTOS  NOTA 322'!B7:C8</f>
        <v xml:space="preserve">ALDEMAR QUILA HERNANDEZ </v>
      </c>
      <c r="C8" s="93"/>
    </row>
    <row r="9" spans="1:9" ht="28.8" x14ac:dyDescent="0.3">
      <c r="A9" s="35" t="s">
        <v>75</v>
      </c>
      <c r="B9" s="87">
        <f>SUM(C11,C12,C14,C15,C17)</f>
        <v>468624410</v>
      </c>
      <c r="C9" s="88"/>
    </row>
    <row r="10" spans="1:9" x14ac:dyDescent="0.3">
      <c r="A10" s="94" t="s">
        <v>76</v>
      </c>
      <c r="B10" s="91" t="s">
        <v>77</v>
      </c>
      <c r="C10" s="92"/>
    </row>
    <row r="11" spans="1:9" x14ac:dyDescent="0.3">
      <c r="A11" s="94"/>
      <c r="B11" s="36" t="s">
        <v>78</v>
      </c>
      <c r="C11" s="31">
        <v>193624410</v>
      </c>
    </row>
    <row r="12" spans="1:9" x14ac:dyDescent="0.3">
      <c r="A12" s="94"/>
      <c r="B12" s="36" t="s">
        <v>79</v>
      </c>
      <c r="C12" s="31">
        <v>2000000</v>
      </c>
    </row>
    <row r="13" spans="1:9" x14ac:dyDescent="0.3">
      <c r="A13" s="94"/>
      <c r="B13" s="91"/>
      <c r="C13" s="92"/>
    </row>
    <row r="14" spans="1:9" x14ac:dyDescent="0.3">
      <c r="A14" s="94"/>
      <c r="B14" s="36" t="s">
        <v>80</v>
      </c>
      <c r="C14" s="39">
        <v>195000000</v>
      </c>
    </row>
    <row r="15" spans="1:9" x14ac:dyDescent="0.3">
      <c r="A15" s="94"/>
      <c r="B15" s="36" t="s">
        <v>175</v>
      </c>
      <c r="C15" s="39">
        <v>78000000</v>
      </c>
      <c r="E15" t="s">
        <v>81</v>
      </c>
      <c r="F15" s="22">
        <v>0.7</v>
      </c>
    </row>
    <row r="16" spans="1:9" x14ac:dyDescent="0.3">
      <c r="A16" s="94"/>
      <c r="B16" s="91" t="s">
        <v>82</v>
      </c>
      <c r="C16" s="92"/>
      <c r="E16" t="s">
        <v>83</v>
      </c>
      <c r="F16" s="23">
        <v>0.3</v>
      </c>
      <c r="I16" s="25"/>
    </row>
    <row r="17" spans="1:9" x14ac:dyDescent="0.3">
      <c r="A17" s="94"/>
      <c r="B17" s="36"/>
      <c r="C17" s="40"/>
      <c r="F17" s="26"/>
      <c r="I17" s="25"/>
    </row>
    <row r="18" spans="1:9" ht="23.25" customHeight="1" x14ac:dyDescent="0.3">
      <c r="A18" s="38" t="s">
        <v>84</v>
      </c>
      <c r="B18" s="89" t="s">
        <v>83</v>
      </c>
      <c r="C18" s="90"/>
    </row>
    <row r="19" spans="1:9" ht="57.6" x14ac:dyDescent="0.3">
      <c r="A19" s="35" t="s">
        <v>85</v>
      </c>
      <c r="B19" s="101" t="s">
        <v>180</v>
      </c>
      <c r="C19" s="102"/>
    </row>
    <row r="20" spans="1:9" ht="15" customHeight="1" x14ac:dyDescent="0.3">
      <c r="A20" s="21" t="s">
        <v>86</v>
      </c>
      <c r="B20" s="98">
        <f>((C22+C23+C25+C26+C30+C28+C32+C34+C29+C33)-C37)*C36*C38</f>
        <v>224638093</v>
      </c>
      <c r="C20" s="98"/>
    </row>
    <row r="21" spans="1:9" x14ac:dyDescent="0.3">
      <c r="A21" s="7" t="s">
        <v>87</v>
      </c>
      <c r="B21" s="103" t="s">
        <v>77</v>
      </c>
      <c r="C21" s="104"/>
    </row>
    <row r="22" spans="1:9" x14ac:dyDescent="0.3">
      <c r="A22" s="85"/>
      <c r="B22" s="36" t="s">
        <v>78</v>
      </c>
      <c r="C22" s="31">
        <v>137138093</v>
      </c>
    </row>
    <row r="23" spans="1:9" x14ac:dyDescent="0.3">
      <c r="A23" s="86"/>
      <c r="B23" s="36" t="s">
        <v>79</v>
      </c>
      <c r="C23" s="31">
        <v>0</v>
      </c>
    </row>
    <row r="24" spans="1:9" x14ac:dyDescent="0.3">
      <c r="A24" s="86"/>
      <c r="B24" s="91" t="s">
        <v>88</v>
      </c>
      <c r="C24" s="92"/>
    </row>
    <row r="25" spans="1:9" x14ac:dyDescent="0.3">
      <c r="A25" s="86"/>
      <c r="B25" s="36" t="s">
        <v>80</v>
      </c>
      <c r="C25" s="31">
        <v>62500000</v>
      </c>
    </row>
    <row r="26" spans="1:9" ht="28.95" customHeight="1" x14ac:dyDescent="0.3">
      <c r="A26" s="86"/>
      <c r="B26" s="36" t="s">
        <v>89</v>
      </c>
      <c r="C26" s="31">
        <v>25000000</v>
      </c>
    </row>
    <row r="27" spans="1:9" x14ac:dyDescent="0.3">
      <c r="A27" s="86"/>
      <c r="B27" s="91" t="s">
        <v>90</v>
      </c>
      <c r="C27" s="92"/>
    </row>
    <row r="28" spans="1:9" x14ac:dyDescent="0.3">
      <c r="A28" s="86"/>
      <c r="B28" s="36" t="s">
        <v>91</v>
      </c>
      <c r="C28" s="31">
        <v>0</v>
      </c>
    </row>
    <row r="29" spans="1:9" x14ac:dyDescent="0.3">
      <c r="A29" s="86"/>
      <c r="B29" s="36" t="s">
        <v>78</v>
      </c>
      <c r="C29" s="31">
        <v>0</v>
      </c>
    </row>
    <row r="30" spans="1:9" x14ac:dyDescent="0.3">
      <c r="A30" s="86"/>
      <c r="B30" s="36" t="s">
        <v>79</v>
      </c>
      <c r="C30" s="31">
        <v>0</v>
      </c>
    </row>
    <row r="31" spans="1:9" x14ac:dyDescent="0.3">
      <c r="A31" s="86"/>
      <c r="B31" s="91" t="s">
        <v>92</v>
      </c>
      <c r="C31" s="92"/>
    </row>
    <row r="32" spans="1:9" x14ac:dyDescent="0.3">
      <c r="A32" s="86"/>
      <c r="B32" s="36"/>
      <c r="C32" s="31"/>
    </row>
    <row r="33" spans="1:3" x14ac:dyDescent="0.3">
      <c r="A33" s="86"/>
      <c r="B33" s="36" t="s">
        <v>78</v>
      </c>
      <c r="C33" s="31">
        <v>0</v>
      </c>
    </row>
    <row r="34" spans="1:3" x14ac:dyDescent="0.3">
      <c r="A34" s="86"/>
      <c r="B34" s="36" t="s">
        <v>79</v>
      </c>
      <c r="C34" s="31">
        <v>0</v>
      </c>
    </row>
    <row r="35" spans="1:3" x14ac:dyDescent="0.3">
      <c r="A35" s="86"/>
      <c r="B35" s="91" t="s">
        <v>93</v>
      </c>
      <c r="C35" s="92"/>
    </row>
    <row r="36" spans="1:3" x14ac:dyDescent="0.3">
      <c r="A36" s="86"/>
      <c r="B36" s="36" t="s">
        <v>94</v>
      </c>
      <c r="C36" s="32">
        <v>1</v>
      </c>
    </row>
    <row r="37" spans="1:3" x14ac:dyDescent="0.3">
      <c r="A37" s="86"/>
      <c r="B37" s="36" t="s">
        <v>41</v>
      </c>
      <c r="C37" s="33">
        <v>0</v>
      </c>
    </row>
    <row r="38" spans="1:3" x14ac:dyDescent="0.3">
      <c r="A38" s="86"/>
      <c r="B38" s="36" t="s">
        <v>95</v>
      </c>
      <c r="C38" s="32">
        <v>1</v>
      </c>
    </row>
    <row r="39" spans="1:3" x14ac:dyDescent="0.3">
      <c r="A39" s="24" t="s">
        <v>96</v>
      </c>
      <c r="B39" s="98">
        <f>IFERROR(B20*(VLOOKUP(B18,E15:F17,2,0)),16666)</f>
        <v>67391427.899999991</v>
      </c>
      <c r="C39" s="98"/>
    </row>
    <row r="40" spans="1:3" ht="93" customHeight="1" x14ac:dyDescent="0.3">
      <c r="A40" s="35" t="s">
        <v>97</v>
      </c>
      <c r="B40" s="99" t="s">
        <v>181</v>
      </c>
      <c r="C40" s="100"/>
    </row>
    <row r="41" spans="1:3" ht="211.5" customHeight="1" x14ac:dyDescent="0.3">
      <c r="A41" s="35" t="s">
        <v>98</v>
      </c>
      <c r="B41" s="96" t="s">
        <v>179</v>
      </c>
      <c r="C41" s="97"/>
    </row>
    <row r="42" spans="1:3" ht="25.95" customHeight="1" x14ac:dyDescent="0.3">
      <c r="A42" s="42" t="s">
        <v>99</v>
      </c>
      <c r="B42" s="42"/>
      <c r="C42" s="42"/>
    </row>
    <row r="43" spans="1:3" x14ac:dyDescent="0.3">
      <c r="A43" s="41" t="s">
        <v>100</v>
      </c>
      <c r="B43" s="95"/>
      <c r="C43" s="95"/>
    </row>
    <row r="44" spans="1:3" ht="40.950000000000003" customHeight="1" x14ac:dyDescent="0.3">
      <c r="A44" s="41" t="s">
        <v>101</v>
      </c>
      <c r="B44" s="95"/>
      <c r="C44" s="95"/>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0" sqref="B10:C10"/>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63" t="s">
        <v>102</v>
      </c>
      <c r="B1" s="63"/>
      <c r="C1" s="63"/>
    </row>
    <row r="2" spans="1:3" x14ac:dyDescent="0.3">
      <c r="A2" s="20" t="s">
        <v>35</v>
      </c>
      <c r="B2" s="84" t="str">
        <f>'AUTOS NOTA 324'!B2:C2</f>
        <v xml:space="preserve">SINIESTRO  89792170 APL. APJ32506
</v>
      </c>
      <c r="C2" s="66"/>
    </row>
    <row r="3" spans="1:3" x14ac:dyDescent="0.3">
      <c r="A3" s="5" t="s">
        <v>1</v>
      </c>
      <c r="B3" s="46" t="str">
        <f>'AUTOS  NOTA 322'!B2:C2</f>
        <v>11001310301020240023600</v>
      </c>
      <c r="C3" s="46"/>
    </row>
    <row r="4" spans="1:3" x14ac:dyDescent="0.3">
      <c r="A4" s="5" t="s">
        <v>2</v>
      </c>
      <c r="B4" s="46" t="str">
        <f>'AUTOS  NOTA 322'!B3:C3</f>
        <v>DÉCIMO CIVIL DEL CIRCUITO DE BOGOTÁ</v>
      </c>
      <c r="C4" s="46"/>
    </row>
    <row r="5" spans="1:3" x14ac:dyDescent="0.3">
      <c r="A5" s="5" t="s">
        <v>3</v>
      </c>
      <c r="B5" s="46" t="str">
        <f>'AUTOS  NOTA 322'!B4:C4</f>
        <v>VALENTINA GARCÍA DIAZ (CONDUCTORA), FREDY JIMMY GARCÍA RINCÓN(ASEGURADO), ALLIANZ SEGUROS S.A.</v>
      </c>
      <c r="C5" s="46"/>
    </row>
    <row r="6" spans="1:3" ht="15" customHeight="1" x14ac:dyDescent="0.3">
      <c r="A6" s="5" t="s">
        <v>4</v>
      </c>
      <c r="B6" s="46" t="str">
        <f>'AUTOS  NOTA 322'!B5:C5</f>
        <v>ALDEMAR QUILA HERNANDEZ (LESIONADO) MARIA STELLA HERNANDEZ PARADA (MAMÁ), JUAN DAVID QUILA HERNANDEZ (HERMANO)</v>
      </c>
      <c r="C6" s="46"/>
    </row>
    <row r="7" spans="1:3" ht="15" customHeight="1" x14ac:dyDescent="0.3">
      <c r="A7" s="5" t="s">
        <v>5</v>
      </c>
      <c r="B7" s="46" t="str">
        <f>'AUTOS  NOTA 322'!B6:C6</f>
        <v>LLAMADA EN GARANTIA</v>
      </c>
      <c r="C7" s="46"/>
    </row>
    <row r="8" spans="1:3" ht="15" customHeight="1" x14ac:dyDescent="0.3">
      <c r="A8" s="30" t="s">
        <v>36</v>
      </c>
      <c r="B8" s="46" t="str">
        <f>'AUTOS  NOTA 322'!B7:C8</f>
        <v xml:space="preserve">ALDEMAR QUILA HERNANDEZ </v>
      </c>
      <c r="C8" s="46"/>
    </row>
    <row r="9" spans="1:3" ht="19.2" customHeight="1" x14ac:dyDescent="0.3">
      <c r="A9" s="5" t="s">
        <v>103</v>
      </c>
      <c r="B9" s="46"/>
      <c r="C9" s="46"/>
    </row>
    <row r="10" spans="1:3" x14ac:dyDescent="0.3">
      <c r="A10" s="7" t="s">
        <v>87</v>
      </c>
      <c r="B10" s="107">
        <f>'AUTOS NOTA 324'!B20:C20</f>
        <v>224638093</v>
      </c>
      <c r="C10" s="107"/>
    </row>
    <row r="11" spans="1:3" x14ac:dyDescent="0.3">
      <c r="A11" s="7" t="s">
        <v>104</v>
      </c>
      <c r="B11" s="108">
        <f>'AUTOS NOTA 324'!B39:C39</f>
        <v>67391427.899999991</v>
      </c>
      <c r="C11" s="46"/>
    </row>
    <row r="12" spans="1:3" ht="28.8" x14ac:dyDescent="0.3">
      <c r="A12" s="7" t="s">
        <v>105</v>
      </c>
      <c r="B12" s="105"/>
      <c r="C12" s="106"/>
    </row>
    <row r="13" spans="1:3" ht="43.2" x14ac:dyDescent="0.3">
      <c r="A13" s="5" t="s">
        <v>106</v>
      </c>
      <c r="B13" s="46"/>
      <c r="C13" s="46"/>
    </row>
    <row r="14" spans="1:3" ht="43.2" x14ac:dyDescent="0.3">
      <c r="A14" s="5" t="s">
        <v>107</v>
      </c>
      <c r="B14" s="46"/>
      <c r="C14" s="46"/>
    </row>
    <row r="15" spans="1:3" x14ac:dyDescent="0.3">
      <c r="A15" s="5" t="s">
        <v>108</v>
      </c>
      <c r="B15" s="6"/>
      <c r="C15" s="6"/>
    </row>
    <row r="16" spans="1:3" x14ac:dyDescent="0.3">
      <c r="A16" s="7" t="s">
        <v>109</v>
      </c>
      <c r="B16" s="46"/>
      <c r="C16" s="46"/>
    </row>
    <row r="17" spans="1:3" x14ac:dyDescent="0.3">
      <c r="A17" s="6" t="s">
        <v>110</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33203125" bestFit="1" customWidth="1"/>
    <col min="5" max="5" width="42.6640625" bestFit="1" customWidth="1"/>
    <col min="12" max="12" width="30.6640625" customWidth="1"/>
    <col min="13" max="13" width="16" customWidth="1"/>
  </cols>
  <sheetData>
    <row r="1" spans="1:15" x14ac:dyDescent="0.3">
      <c r="A1" s="9" t="s">
        <v>42</v>
      </c>
      <c r="B1" t="s">
        <v>111</v>
      </c>
      <c r="C1" s="9" t="s">
        <v>46</v>
      </c>
      <c r="D1" s="9" t="s">
        <v>112</v>
      </c>
      <c r="E1" s="3" t="s">
        <v>50</v>
      </c>
      <c r="F1" s="2" t="s">
        <v>81</v>
      </c>
      <c r="G1" s="4">
        <v>0</v>
      </c>
      <c r="H1" t="s">
        <v>18</v>
      </c>
      <c r="I1" t="s">
        <v>113</v>
      </c>
      <c r="K1" t="s">
        <v>114</v>
      </c>
      <c r="L1" s="29" t="s">
        <v>8</v>
      </c>
      <c r="M1" t="s">
        <v>115</v>
      </c>
      <c r="N1" t="s">
        <v>81</v>
      </c>
      <c r="O1" t="s">
        <v>116</v>
      </c>
    </row>
    <row r="2" spans="1:15" x14ac:dyDescent="0.3">
      <c r="A2" t="s">
        <v>115</v>
      </c>
      <c r="B2" t="s">
        <v>117</v>
      </c>
      <c r="C2" t="s">
        <v>118</v>
      </c>
      <c r="D2" s="2" t="s">
        <v>119</v>
      </c>
      <c r="E2" s="1" t="s">
        <v>120</v>
      </c>
      <c r="F2" s="2" t="s">
        <v>121</v>
      </c>
      <c r="G2" s="4">
        <v>0.7</v>
      </c>
      <c r="H2" t="s">
        <v>122</v>
      </c>
      <c r="I2" t="s">
        <v>123</v>
      </c>
      <c r="K2" t="s">
        <v>6</v>
      </c>
      <c r="L2" s="29" t="s">
        <v>124</v>
      </c>
      <c r="M2" t="s">
        <v>125</v>
      </c>
      <c r="N2" t="s">
        <v>83</v>
      </c>
      <c r="O2" t="s">
        <v>117</v>
      </c>
    </row>
    <row r="3" spans="1:15" x14ac:dyDescent="0.3">
      <c r="A3" t="s">
        <v>125</v>
      </c>
      <c r="C3" t="s">
        <v>126</v>
      </c>
      <c r="D3" s="2" t="s">
        <v>127</v>
      </c>
      <c r="E3" s="1" t="s">
        <v>128</v>
      </c>
      <c r="F3" s="2" t="s">
        <v>83</v>
      </c>
      <c r="G3" s="4">
        <v>0.3</v>
      </c>
      <c r="H3" t="s">
        <v>129</v>
      </c>
      <c r="I3" t="s">
        <v>130</v>
      </c>
      <c r="L3" s="29" t="s">
        <v>39</v>
      </c>
      <c r="M3" t="s">
        <v>131</v>
      </c>
      <c r="N3" t="s">
        <v>121</v>
      </c>
    </row>
    <row r="4" spans="1:15" x14ac:dyDescent="0.3">
      <c r="A4" t="s">
        <v>131</v>
      </c>
      <c r="C4" t="s">
        <v>132</v>
      </c>
      <c r="E4" s="1" t="s">
        <v>133</v>
      </c>
      <c r="H4" t="s">
        <v>134</v>
      </c>
      <c r="I4" t="s">
        <v>135</v>
      </c>
      <c r="L4" t="s">
        <v>136</v>
      </c>
    </row>
    <row r="5" spans="1:15" x14ac:dyDescent="0.3">
      <c r="A5" t="s">
        <v>137</v>
      </c>
      <c r="E5" s="1" t="s">
        <v>138</v>
      </c>
      <c r="H5" t="s">
        <v>139</v>
      </c>
      <c r="I5" t="s">
        <v>140</v>
      </c>
      <c r="L5" s="29" t="s">
        <v>141</v>
      </c>
    </row>
    <row r="6" spans="1:15" x14ac:dyDescent="0.3">
      <c r="E6" s="1" t="s">
        <v>142</v>
      </c>
      <c r="I6" t="s">
        <v>143</v>
      </c>
      <c r="L6" s="29" t="s">
        <v>144</v>
      </c>
    </row>
    <row r="7" spans="1:15" x14ac:dyDescent="0.3">
      <c r="E7" s="1" t="s">
        <v>145</v>
      </c>
      <c r="I7" t="s">
        <v>146</v>
      </c>
      <c r="L7" s="29" t="s">
        <v>147</v>
      </c>
    </row>
    <row r="8" spans="1:15" x14ac:dyDescent="0.3">
      <c r="E8" s="1" t="s">
        <v>148</v>
      </c>
      <c r="L8" s="29" t="s">
        <v>90</v>
      </c>
    </row>
    <row r="9" spans="1:15" x14ac:dyDescent="0.3">
      <c r="L9" s="29" t="s">
        <v>149</v>
      </c>
    </row>
    <row r="10" spans="1:15" x14ac:dyDescent="0.3">
      <c r="L10" s="29" t="s">
        <v>150</v>
      </c>
    </row>
    <row r="11" spans="1:15" x14ac:dyDescent="0.3">
      <c r="L11" s="29" t="s">
        <v>151</v>
      </c>
    </row>
    <row r="12" spans="1:15" x14ac:dyDescent="0.3">
      <c r="L12" s="29" t="s">
        <v>152</v>
      </c>
    </row>
    <row r="13" spans="1:15" x14ac:dyDescent="0.3">
      <c r="L13" s="29" t="s">
        <v>153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Carlos Esteban Franco Zuluaga</cp:lastModifiedBy>
  <cp:revision/>
  <dcterms:created xsi:type="dcterms:W3CDTF">2020-12-07T14:41:17Z</dcterms:created>
  <dcterms:modified xsi:type="dcterms:W3CDTF">2024-10-01T21:20:41Z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