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672ED763-AC4F-4654-8AAB-C82C97EE5D1E}" xr6:coauthVersionLast="47" xr6:coauthVersionMax="47" xr10:uidLastSave="{00000000-0000-0000-0000-000000000000}"/>
  <bookViews>
    <workbookView xWindow="-110" yWindow="-110" windowWidth="19420" windowHeight="10300" firstSheet="2"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CONCILIACIÓN 330"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1" i="11" l="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6" i="8" l="1"/>
  <c r="B20" i="8"/>
  <c r="B39" i="8" s="1"/>
  <c r="B11" i="9" s="1"/>
  <c r="B10" i="9"/>
  <c r="B2" i="8"/>
  <c r="B2" i="9" s="1"/>
  <c r="B8" i="9"/>
  <c r="B7" i="9"/>
  <c r="B6" i="9"/>
  <c r="B5" i="9"/>
  <c r="B4" i="9"/>
  <c r="B3" i="9"/>
  <c r="B8" i="8"/>
  <c r="B7" i="8"/>
  <c r="B5" i="8"/>
  <c r="B4" i="8"/>
  <c r="B3" i="8"/>
  <c r="B4" i="7"/>
  <c r="B5" i="7"/>
  <c r="B6" i="7"/>
  <c r="B7" i="7"/>
  <c r="B3" i="7"/>
  <c r="B9" i="8"/>
</calcChain>
</file>

<file path=xl/sharedStrings.xml><?xml version="1.0" encoding="utf-8"?>
<sst xmlns="http://schemas.openxmlformats.org/spreadsheetml/2006/main" count="269" uniqueCount="194">
  <si>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</si>
  <si>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</si>
  <si>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</si>
  <si>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</si>
  <si>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</si>
  <si>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</si>
  <si>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</si>
  <si>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</si>
  <si>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</si>
  <si>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</si>
  <si>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</si>
  <si>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</si>
  <si>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</si>
  <si>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</si>
  <si>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</si>
  <si>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</si>
  <si>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</si>
  <si>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</si>
  <si>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</si>
  <si>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</si>
  <si>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</si>
  <si>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</si>
  <si>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</si>
  <si>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</si>
  <si>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</si>
  <si>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</si>
  <si>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</si>
  <si>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</si>
  <si>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</si>
  <si>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</si>
  <si>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</si>
  <si>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</si>
  <si>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</si>
  <si>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</si>
  <si>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</si>
  <si>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</si>
  <si>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</si>
  <si>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</si>
  <si>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</si>
  <si>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</si>
  <si>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</si>
  <si>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</si>
  <si>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</si>
  <si>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</si>
  <si>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</si>
  <si>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</si>
  <si>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</si>
  <si>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</si>
  <si>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</si>
  <si>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</si>
  <si>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</si>
  <si>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</si>
  <si>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</si>
  <si>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</si>
  <si>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</si>
  <si>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</si>
  <si>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</si>
  <si>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</si>
  <si>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</si>
  <si>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</si>
  <si>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</si>
  <si>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</si>
  <si>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</si>
  <si>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</si>
  <si>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</si>
  <si>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</si>
  <si>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</si>
  <si>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</si>
  <si>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</si>
  <si>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</si>
  <si>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</si>
  <si>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</si>
  <si>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</si>
  <si>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</si>
  <si>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</si>
  <si>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</si>
  <si>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</si>
  <si>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</si>
  <si>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</si>
  <si>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</si>
  <si>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</si>
  <si>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</si>
  <si>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</si>
  <si>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</si>
  <si>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</si>
  <si>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</si>
  <si>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</si>
  <si>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</si>
  <si>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</si>
  <si>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</si>
  <si>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</si>
  <si>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</si>
  <si>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</si>
  <si>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</si>
  <si>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</si>
  <si>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</si>
  <si>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</si>
  <si>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</si>
  <si>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</si>
  <si>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</si>
  <si>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</si>
  <si>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</si>
  <si>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</si>
  <si>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</si>
  <si>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</si>
  <si>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</si>
  <si>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</si>
  <si>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</si>
  <si>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</si>
  <si>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</si>
  <si>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</si>
  <si>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</si>
  <si>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</si>
  <si>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</si>
  <si>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</si>
  <si>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</si>
  <si>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</si>
  <si>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</si>
  <si>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</si>
  <si>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</si>
  <si>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</si>
  <si>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</si>
  <si>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</si>
  <si>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</si>
  <si>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</si>
  <si>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</si>
  <si>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</si>
  <si>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</si>
  <si>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</si>
  <si>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</si>
  <si>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</si>
  <si>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</si>
  <si>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</si>
  <si>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</si>
  <si>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</si>
  <si>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</si>
  <si>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</si>
  <si>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</si>
  <si>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</si>
  <si>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</si>
  <si>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</si>
  <si>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</si>
  <si>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</si>
  <si>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</si>
  <si>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</si>
  <si>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</si>
  <si>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</si>
  <si>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</si>
  <si>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</si>
  <si>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</si>
  <si>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</si>
  <si>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</si>
  <si>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</si>
  <si>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</si>
  <si>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</si>
  <si>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</si>
  <si>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760013103019-2024-00087-00</t>
  </si>
  <si>
    <t xml:space="preserve">JUZGADO 19 CIVIL DEL CIRCUITO DE CALI </t>
  </si>
  <si>
    <t>28 de junio del 2014</t>
  </si>
  <si>
    <t>021487962 / 144</t>
  </si>
  <si>
    <t>VCW911</t>
  </si>
  <si>
    <t>EMPRESA DE TRANSPORTE MASIVO ETM SA</t>
  </si>
  <si>
    <t xml:space="preserve"> JORGE ENRIQUE ROMERO PEÑA</t>
  </si>
  <si>
    <t xml:space="preserve">Carrera 8A # 21-33 del barrio Obrero de la ciudad de Cali – Valle del Cauca
</t>
  </si>
  <si>
    <t>3216275501 – 3185178659</t>
  </si>
  <si>
    <t>jorgeenro767@hotmail.com</t>
  </si>
  <si>
    <t>Unión Marital de Hecho</t>
  </si>
  <si>
    <t>03 de marzo de 1987</t>
  </si>
  <si>
    <t>27 años</t>
  </si>
  <si>
    <t>N/A</t>
  </si>
  <si>
    <t>No se indica en la demanda</t>
  </si>
  <si>
    <t>N/A medida cautelar</t>
  </si>
  <si>
    <t xml:space="preserve">De acuerdo con los hechos de la demanda, el 28 de junio del 2014, entre las 11:00 y 11:58 de la mañana, exactamente en la calle 15 con carrera 7 de la ciudad de Cali, se habría producido un accidente de tránsito en el que habría estado involucrado el vehículo de placa VCW911, conducido por el señor Rodrigo Morales Ruiz y de propiedad de ETM S.A., y el peatón Jorge Enrique Romero Peña. Según se aduce, el accidente se habría producido porque, mientras el vehículo se movilizaba por la calle 15, omite la señal de semáforo en rojo, arrollando al peatón cuando este aún se encontraba cruzando el paso peatonal de la vía de la carrera 7. Sobre estos hechos se elaboró informe policial en el que se atribuyó la hipótesis causal “405”al peatón: “cruzar sin observar” que se aportó con la demanda. No obstante, asevera el accionante que este no fue el factor determinante del accidente, sino que lo fue el hecho de que el vehículo iba en exceso de velocidad y que este además omitió la señal luminosa del semáforo en rojo sobre la vía de la calle 15. Como prueba de ello aportan copia del comparendo por no detenerse luz roja o amarilla de semáforo, contra el demandado Rodrigo Morales Ruiz. 
Como resultado del accidente el señor Jorge Enrique Romero Peña sufre las siguientes lesiones: “TCE SEVERO, TRAUMA COLUMNA CERVICAL, TRAUMA CERRADO DE TORAX y TRAUMA CERRADO DE ABDOMEN”. Medicina Legal dictaminó una incapacidad médico definitiva de 60 días, y las siguientes secuelas medico legales: “deformidad física que el cuerpo de carácter permanente, perturbación funcional de órgano del sistema central de carácter permanente, pérdida funcional de miembro superior derecho de carácter permanente, pérdida funcional de miembro inferior derecho de carácter permanente”.
Se resalta que en el escrito de la demanda se indica que el vehículo se encontraba asegurado por Mapfre Seguros Generales de Colombia, sin embargo, en la contestación a la demanda (pronunciamiento al hecho 24) aclara que la póliza que ampara este automotor se emitió por Allianz Seguros S.A. 
</t>
  </si>
  <si>
    <t>27122536- APJ32555</t>
  </si>
  <si>
    <t xml:space="preserve"> 21487962/144 </t>
  </si>
  <si>
    <t>4/01/2014 hasta las 24:00 horas del
03/01/2015.</t>
  </si>
  <si>
    <t>Daño a la vida de relación</t>
  </si>
  <si>
    <t>OK</t>
  </si>
  <si>
    <t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t>
  </si>
  <si>
    <t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t>
  </si>
  <si>
    <t>La contingencia se califica como REMOTA, toda vez que, aunque la Póliza Auto Colectivos Pesados No. 021487962 / 144, presta cobertura material y temporal, en el presente caso no se ha acreditado con suficiencia la responsabilidad del asegurado. 
En efecto, la Póliza de Autos No. 021487962 / 144, vigente entre el 04 de enero del 2014 y el 03 de enero del 2015, presta cobertura por cuanto se encontraba vigente para la fecha de los hechos (28/06/2014), y ampara la responsabilidad civil extracontractual derivada de la conducción del vehículo de placa VCW911, pretensión que se endilga en la demanda al asegurado. Asimismo, se evidencia que la reclamación directa al asegurado se presentó el 14 de diciembre de 2022, mediante un “derecho de petición” en el cual la parte accionante le solicita a ETM el pago de perjuicios derivados de la ocurrencia del accidente, por lo que a la fecha del llamamiento formulado por ETM no se ha configurado el fenómeno de la prescripción. De otro lado frente al llamante Rodrigo Morales Ruiz, no se observa en las piezas enviadas con la demanda ni con los antecedentes, que se hubiera presentado reclamación en su contra distinta a la de la demanda radicada este año, por lo que tampoco habría materializado la prescripción respecto de dicho llamamiento. 
No obstante, la responsabilidad del asegurado se encuentra desvirtuada por los siguientes motivos: (i) El IPAT codifica la causal 408. “PEATÓN CRUZA SIN OBSERVAR” el cual conserva presunción de legalidad; (ii) Se destaca que la parte demandante no solicita, anuncia ni aporta un Informe Técnico Pericial de Reconstrucción Forense de Accidente de Tránsito, que permita establecer una causal diferente a la referenciada. (iii) El demandante afirma, en contraposición a lo mencionado en el IPAT, que los hechos se configuraron porque el vehículo asegurado se pasó el semáforo en rojo e iba con exceso de velocidad, y como prueba de esto allega un comparendo contra el conductor del vehículo por la infracción de no detenerse ante luz roja; Sin embargo, se verifica que dicho comparendo fue emitido por una infracción cometida el 28 de junio de 2023, lo cual no tiene relación alguna con los hechos demandados que tuvieron lugar en el año 2014. (iv) Por lo anterior, con los elementos documentales que se tiene hasta el momento ninguno sirve para acreditar la responsabilidad que depreca la accionante, por lo contrario, estos dan cuenta de que se configura un eximente de responsabilidad por culpa exclusiva de la víctima. 
IMPORTANTE: Será necesario en este caso la obtención de un dictamen pericial, con el fin de acreditar la configuración de la culpa exclusiva de la víctima en la ocurrencia del accidente de tránsito.
Todo lo anterior se menciona sin perjuicio del carácter contingente del proceso</t>
  </si>
  <si>
    <t xml:space="preserve">Como liquidación objetiva de perjuicios se tiene la suma de $113.900.000, valor al que se llegó de la siguiente manera:
Daño moral: $77.500.000. Que se discrimina así: 
a) Jorge Enrique Romero Peña (víctima directa): $20.000.000
b) Liliana Patricia Andjujar Zuñiga (Compañera permanente): $20.000.000
c) Wlliam Andrés Andujar Zuñiga (hijastro): $15.000.000
d) Rogelio Romero Mora (padre): $15.000.000
e) Ferney Romero Peña (hermano): $7.500.000
f) Yadila Constanza Adujar Zuñiga (cuñada): $0
g) Marleny Zuñiga Zuñiga (suegra): $0.
Lo anterior teniendo en cuenta los pronunciamientos locales, y con fundamento en la Sentencia SC5885 de 2016 de la Corte Suprema de Justicia, en la cual se estima el perjuicio moral a favor de la víctima en la suma de $15.000.000, para una persona que fue calificada con PCL del 20.65%, y sufrió una deformidad física que afecta el rostro de carácter permanente y tuvo que ser intervenido quirúrgicamente. En este caso, de acuerdo al Informe Pericial de Clínica Forense realizado por Medicina Legal, se le concedieron 60 días de incapacidad a la víctima, y presentó además: deformidades físicas de carácter permanente, perturbación funcional de órgano del sistema central de carácter permanente, pérdida funcional de miembro superior e inferior derecho de carácter permanente, perturbación funcional de miembro superior e inferior izquierdo de carácter permanente, y perturbación funcional de órgano del sistema digestivo de carácter permanente. Hasta la fecha no tiene junta de calificación de invalidez. 
De igual manera, es de anotar en que la presunción de daño es solo para parientes de primer grado de consanguinidad esto según sentencia SP12969-2015, por lo que no existe presunción a favor de la señora Yadira Constanza Adujar Zuñiga y Marleny Zuñiga Zuñiga como cuñada y suegra de la víctima, respectivamente, y no se encuentra dentro del expediente pruebas que acredite los daños solicitados a favor del mismo. Por otro lado, se hace énfasis en que la presunción de daño para no aplica para padrastros, ya que no obra prueba de esta calidad en el proceso, esto según sentencia SP12969-2015; no obstante, se reconoce suma respecto del hermano y el hijastro puesto que esta calidad puede ser probada en la diligencia en los interrogatorios, más teniendo en cuenta que existe prueba que las con el hijastro empezaron a convivir desde que el menor contaba con 4 años de edad, y que con el interrogatorio puede acreditarse el perjuicio causado al hermano de la víctima directa.
Daño a la vida de relación: $37.500.000. Que se discrimina así:
a) Jorge Enrique Romero Peña (víctima directa): $20.000.000
b) Liliana Patricia Andjujar Zuñiga (Compañera permanente): $5.000.000
c) Wlliam Andrés Andujar Zuñiga (hijastro): $5.000.000
d) Rogelio Romero Mora (padre): $5.000.000
e) Ferney Romero Peña (hermano): $2.500.000
f) Yadila Constanza Adujar Zuñiga (cuñada): $0
g) Marleny Zuñiga Zuñiga (suegra): $0.
Ante a esta tipología de perjuicios es preciso señalar que la misma recae sobre el arbitrio del juez acorde con las circunstancias particulares, además a partir de la sentencia SC4803-2019 está categoría resarcitoria cada vez más ha sido reconocida a terceros allegados a la víctima directa. De esta manera, se tendrá en cuenta la suma de $20.000.000 para la víctima directa, pues la Sentencia SC5885 de 2016 de la Corte Suprema de Justicia, se estimó el perjuicio del daño a la vida en relación en $20.000.000, para una persona que fue calificada con PCL del 20.65%, y sufrió una deformidad física que afecta el rostro de carácter permanente y tuvo que ser intervenido quirúrgicamente.
Debe tenerse en cuenta la suma de $5.000.000 para cada uno de los demandantes diferentes a la víctima directa que se encuentran dentro del primer grado de consanguinidad, pues en jurisprudencia SC665-2019 fue reconocido este monto como tope máximo del reconocimiento a estos daños a familiares de las víctimas directas. Y un máximo de $2,5000,000 para el hermano.  Por otro lado, se hace énfasis en que la presunción de daño para parientes en segundo grado de consanguinidad no genera presunción y dentro del expediente no obran pruebas suficientes que acrediten los daños solicitados por estos, esto según sentencia SP12969-2015, concretamente frente a la cuñada y la suegra de la víctima. No obstante, sí se tendrá en cuenta la solicitud del hermano y el hijastro puesto que esta calidad puede ser probada en la diligencia en los interrogatorios, más teniendo en cuenta que existe prueba que las con el hijastro empezaron a convivir desde que el menor contaba con 4 años de edad, y que con el interrogatorio puede acreditarse el perjuicio causado al hermano de la víctima directa.
Análisis sobre la póliza: es de anotar que la póliza tiene un valor asegurado de $4.000.000.000 con un deducible de $1.100.000. De tal suerte, como las pretensiones aterrizadas ascienden a $115.000.000 la exposición económica de Allianz aplicando el deducible es de $113.900.000.
</t>
  </si>
  <si>
    <t>Por favor recordar que se debe ingresar la fecha de nacimiento de la conyugue 
R/ se agregó la información solicitada en la nota 322 en la relación de demandantes</t>
  </si>
  <si>
    <t xml:space="preserve">CONTESTACIÓN A LA DEMANDA 
1. LAS EXCEPCIONES PLANTEADAS POR EMPRESA DE TRANSPORTE MASIVO ETM S.A. Y EL SEÑOR RODRIGO MORALES RUIZ, QUIÉNES EFECTÚAN EL LLAMAMIENTO EN GARANTÍA A MI PROHIJADA  
2. HECHO EXCLUSIVO DE LA VÍCTIMA, COMO CAUSAL EXIMENTE DE RESPONSABILIDAD DE QUIENES INTEGRAN LA PARTE PASIVA DE LA ACCIÓN. 
3. INEXISTENCIA DE MEDIOS DE PRUEBA QUE PERMITAN ENDILGAR RESPONSABILIDAD CIVIL EN CABEZA DE LOS DEMANDADOS  
4. SUBSIDIARIA REDUCCIÓN DE INDEMNIZACIÓN EN ATENCIÓN A LA CONCURRENCIA DE CULPA. 
5. TASACIÓN INDEBIDA E INJUSTIFICADA DE LOS SUPUESTOS PERJUICIOS MORALES PRETENDIDOS POR LOS DEMANDANTES. 
6. IMPROCEDENCIA DEL RECONOCIMIENTO DEL SUPUESTO DAÑO A LA VIDA DE RELACIÓN, ASÍ COMO SU CUANTIFICACIÓN INDEBIDA E INJUSTIFICADA Y PRETENDIDA POR LOS DEMANDADOS. 
7. ENRIQUECIMIENTO SIN JUSTA CAUSA.  
8. PRESCRIPCIÓN DE LAS ACCIONES DERIVADAS DEL CONTRATO DE SEGURO
9. GENÉRICA Y OTRAS  
CONTESTACIÓN AL LLAMAMIENTO EN GARANTÍA FORMULADO POR EMPRESA DE TRANSPORTE MASIVO ETM S.A. 
1. INEXISTENCIA DE OBLIGACIÓN DE INDEMNIZAR A CARGO DE ALLIANZ SEGUROS S.A. POR LA NO REALIZACIÓN DEL RIESGO ASEGURADO Y EL INCUMPLIMIENTO DE LAS CARGAS DEL ARTÍCULO 1077 DEL CÓDIGO DE COMERCIO. 
2. CARÁCTER INDEMNIZATORIO DEL CONTRATO DE SEGURO. 
3. EN LAS CONDICIONES DE LA PÓLIZA NO. 021487962 / 144 SE PACTÓ UN DEDUCIBLE A CARGO DEL ASEGURADO 
4. EN TODO CASO, NO SE PODRÁ SUPERAR EL LÍMITE MÁXIMO DEL VALOR ASEGURADO EN LA PÓLIZA NO. 021487962 / 144  
5. CAUSALES DE EXCLUSIÓN DE COBERTURA DE LA PÓLIZA DE SEGURO DE AUTOMÓVILES No. 021487962 / 144 OTORGADA POR ALLIANZ SEGUROS S.A.
6. DISPONIBILIDAD DE LA SUMA ASEGURADA. 
7. INOPERANCIA DEL CONTRATO POR COEXISTENCIA DE SEGUROS ENTRE LA COMPAÑÍA ALLIANZ SEGUROS S.A. Y MAPFRE SEGUROS GENERALES DE COLOMBIA S.A. 
8. GENÉRICA O INNOMINADA Y OTRAS  
CONTESTACIÓN AL LLAMAMIENTO EN GARANTÍA FORMULADO POR RODRIGO MORALES RUIZ 
1. INEXISTENCIA DE OBLIGACIÓN DE INDEMNIZAR A CARGO DE ALLIANZ SEGUROS S.A. POR LA NO REALIZACIÓN DEL RIESGO ASEGURADO Y EL INCUMPLIMIENTO DE LAS CARGAS DEL ARTÍCULO 1077 DEL CÓDIGO DE COMERCIO. 
2. CARÁCTER INDEMNIZATORIO DEL CONTRATO DE SEGURO. 
3. EN LAS CONDICIONES DE LA PÓLIZA NO. 021487962 / 144 SE PACTÓ UN DEDUCIBLE A CARGO DEL ASEGURADO 
4. EN TODO CASO, NO SE PODRÁ SUPERAR EL LÍMITE MÁXIMO DEL VALOR ASEGURADO EN LA PÓLIZA NO. 021487962 / 144  
5. CAUSALES DE EXCLUSIÓN DE COBERTURA DE LA PÓLIZA DE SEGURO DE AUTOMÓVILES No. 021487962 / 144 OTORGADA POR ALLIANZ SEGUROS S.A
6. DISPONIBILIDAD DE LA SUMA ASEGURADA. 
7. INOPERANCIA DEL CONTRATO POR COEXISTENCIA DE SEGUROS ENTRE LA COMPAÑÍA ALLIANZ SEGUROS S.A. Y MAPFRE SEGUROS GENERALES DE COLOMBIA S.A. 
8. PRESCRIPCIÓN DE LAS ACCIONES DERIVADAS DEL CONTRATO DE SEGURO.  
9. GENÉRICA O INNOMINADA Y OTRAS </t>
  </si>
  <si>
    <t xml:space="preserve">CONCEPTO DE CONCILIACIÓN 330 </t>
  </si>
  <si>
    <t xml:space="preserve">SUMA SOLICITADA </t>
  </si>
  <si>
    <t>COMENTARIOS ABOGADO EXTERNO</t>
  </si>
  <si>
    <t>COMENTARIO OUT</t>
  </si>
  <si>
    <t>AUTORIZACIÓN COMPAÑÍA SUMA</t>
  </si>
  <si>
    <t xml:space="preserve">AUTORIZACIÓN COMPAÑÍA COMENTARIOS </t>
  </si>
  <si>
    <t>REMOTA</t>
  </si>
  <si>
    <t xml:space="preserve"> Doctoras, se fijó fecha de audiencia para el 11 diciembre del 2024 a las 9:00 am. 
- Se necesita representante legal. 
- Se sugiere no conciliar, debido a la contingencia remota del proceso.</t>
  </si>
  <si>
    <t>no</t>
  </si>
  <si>
    <t xml:space="preserve">nos vamos sin animo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</si>
</sst>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0" fillId="5" borderId="1" xfId="0" applyFill="1" applyBorder="1" applyAlignment="1">
      <alignment horizontal="justify" vertical="top"/>
    </xf>
    <xf numFmtId="6" fontId="0" fillId="5" borderId="1" xfId="5" applyNumberFormat="1" applyFont="1" applyFill="1" applyBorder="1" applyAlignment="1">
      <alignment horizontal="center"/>
    </xf>
    <xf numFmtId="44" fontId="0" fillId="5" borderId="1" xfId="5" applyFont="1" applyFill="1" applyBorder="1" applyAlignment="1">
      <alignment horizontal="center"/>
    </xf>
  </cellXfs>
  <cellStyles count="6">
    <cellStyle name="Hipervínculo" xfId="4" builtinId="8"/>
    <cellStyle name="Hyperlink" xfId="3" xr:uid="{00000000-0005-0000-0000-000001000000}"/>
    <cellStyle name="Moneda" xfId="5"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5659396</xdr:colOff>
      <xdr:row>77</xdr:row>
      <xdr:rowOff>29297</xdr:rowOff>
    </xdr:to>
    <xdr:pic>
      <xdr:nvPicPr>
        <xdr:cNvPr id="2" name="Imagen 1">
          <a:extLst>
            <a:ext uri="{FF2B5EF4-FFF2-40B4-BE49-F238E27FC236}">
              <a16:creationId xmlns:a16="http://schemas.microsoft.com/office/drawing/2014/main" id="{74976594-A5DB-E25C-B255-5CF28ED0A9FD}"/>
            </a:ext>
          </a:extLst>
        </xdr:cNvPr>
        <xdr:cNvPicPr>
          <a:picLocks noChangeAspect="1"/>
        </xdr:cNvPicPr>
      </xdr:nvPicPr>
      <xdr:blipFill>
        <a:blip xmlns:r="http://schemas.openxmlformats.org/officeDocument/2006/relationships" r:embed="rId1"/>
        <a:stretch>
          <a:fillRect/>
        </a:stretch>
      </xdr:blipFill>
      <xdr:spPr>
        <a:xfrm>
          <a:off x="0" y="9582150"/>
          <a:ext cx="11079121" cy="5172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rgeenro767@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6" sqref="B6:C6"/>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55" t="s">
        <v>0</v>
      </c>
      <c r="B1" s="55"/>
      <c r="C1" s="55"/>
    </row>
    <row r="2" spans="1:3" x14ac:dyDescent="0.35">
      <c r="A2" s="5" t="s">
        <v>1</v>
      </c>
      <c r="B2" s="60" t="s">
        <v>156</v>
      </c>
      <c r="C2" s="61"/>
    </row>
    <row r="3" spans="1:3" x14ac:dyDescent="0.35">
      <c r="A3" s="5" t="s">
        <v>2</v>
      </c>
      <c r="B3" s="56" t="s">
        <v>157</v>
      </c>
      <c r="C3" s="57"/>
    </row>
    <row r="4" spans="1:3" ht="120.75" customHeight="1" x14ac:dyDescent="0.35">
      <c r="A4" s="5" t="s">
        <v>3</v>
      </c>
      <c r="B4" s="62" t="s">
        <v>179</v>
      </c>
      <c r="C4" s="57"/>
    </row>
    <row r="5" spans="1:3" ht="134.25" customHeight="1" x14ac:dyDescent="0.35">
      <c r="A5" s="5" t="s">
        <v>4</v>
      </c>
      <c r="B5" s="62" t="s">
        <v>178</v>
      </c>
      <c r="C5" s="57"/>
    </row>
    <row r="6" spans="1:3" x14ac:dyDescent="0.35">
      <c r="A6" s="5" t="s">
        <v>5</v>
      </c>
      <c r="B6" s="51" t="s">
        <v>114</v>
      </c>
      <c r="C6" s="51"/>
    </row>
    <row r="7" spans="1:3" x14ac:dyDescent="0.35">
      <c r="A7" s="27" t="s">
        <v>6</v>
      </c>
      <c r="B7" s="56" t="s">
        <v>115</v>
      </c>
      <c r="C7" s="57"/>
    </row>
    <row r="8" spans="1:3" ht="23.15" customHeight="1" x14ac:dyDescent="0.35">
      <c r="A8" s="28" t="s">
        <v>7</v>
      </c>
      <c r="B8" s="51" t="s">
        <v>162</v>
      </c>
      <c r="C8" s="51"/>
    </row>
    <row r="9" spans="1:3" x14ac:dyDescent="0.35">
      <c r="A9" s="28" t="s">
        <v>8</v>
      </c>
      <c r="B9" s="64">
        <v>1081728767</v>
      </c>
      <c r="C9" s="51"/>
    </row>
    <row r="10" spans="1:3" x14ac:dyDescent="0.35">
      <c r="A10" s="28" t="s">
        <v>9</v>
      </c>
      <c r="B10" s="48" t="s">
        <v>163</v>
      </c>
      <c r="C10" s="48"/>
    </row>
    <row r="11" spans="1:3" ht="15.75" customHeight="1" x14ac:dyDescent="0.35">
      <c r="A11" s="29" t="s">
        <v>10</v>
      </c>
      <c r="B11" s="48" t="s">
        <v>164</v>
      </c>
      <c r="C11" s="48"/>
    </row>
    <row r="12" spans="1:3" ht="21.75" customHeight="1" x14ac:dyDescent="0.35">
      <c r="A12" s="5" t="s">
        <v>11</v>
      </c>
      <c r="B12" s="49" t="s">
        <v>165</v>
      </c>
      <c r="C12" s="50"/>
    </row>
    <row r="13" spans="1:3" x14ac:dyDescent="0.35">
      <c r="A13" s="5" t="s">
        <v>12</v>
      </c>
      <c r="B13" s="51" t="s">
        <v>166</v>
      </c>
      <c r="C13" s="51"/>
    </row>
    <row r="14" spans="1:3" x14ac:dyDescent="0.35">
      <c r="A14" s="5" t="s">
        <v>13</v>
      </c>
      <c r="B14" s="52" t="s">
        <v>167</v>
      </c>
      <c r="C14" s="51"/>
    </row>
    <row r="15" spans="1:3" x14ac:dyDescent="0.35">
      <c r="A15" s="5" t="s">
        <v>14</v>
      </c>
      <c r="B15" s="51" t="s">
        <v>168</v>
      </c>
      <c r="C15" s="51"/>
    </row>
    <row r="16" spans="1:3" x14ac:dyDescent="0.35">
      <c r="A16" s="5" t="s">
        <v>15</v>
      </c>
      <c r="B16" s="51" t="s">
        <v>169</v>
      </c>
      <c r="C16" s="51"/>
    </row>
    <row r="17" spans="1:3" ht="15" customHeight="1" x14ac:dyDescent="0.35">
      <c r="A17" s="5" t="s">
        <v>16</v>
      </c>
      <c r="B17" s="48" t="s">
        <v>141</v>
      </c>
      <c r="C17" s="48"/>
    </row>
    <row r="18" spans="1:3" x14ac:dyDescent="0.35">
      <c r="A18" s="5" t="s">
        <v>17</v>
      </c>
      <c r="B18" s="48" t="s">
        <v>170</v>
      </c>
      <c r="C18" s="48"/>
    </row>
    <row r="19" spans="1:3" ht="18.75" customHeight="1" x14ac:dyDescent="0.35">
      <c r="A19" s="5" t="s">
        <v>18</v>
      </c>
      <c r="B19" s="58" t="s">
        <v>170</v>
      </c>
      <c r="C19" s="59"/>
    </row>
    <row r="20" spans="1:3" x14ac:dyDescent="0.35">
      <c r="A20" s="5" t="s">
        <v>19</v>
      </c>
      <c r="B20" s="51">
        <v>1</v>
      </c>
      <c r="C20" s="51"/>
    </row>
    <row r="21" spans="1:3" ht="17.25" customHeight="1" x14ac:dyDescent="0.35">
      <c r="A21" s="5" t="s">
        <v>20</v>
      </c>
      <c r="B21" s="48" t="s">
        <v>148</v>
      </c>
      <c r="C21" s="48"/>
    </row>
    <row r="22" spans="1:3" x14ac:dyDescent="0.35">
      <c r="A22" s="28" t="s">
        <v>21</v>
      </c>
      <c r="B22" s="45" t="s">
        <v>158</v>
      </c>
      <c r="C22" s="45"/>
    </row>
    <row r="23" spans="1:3" x14ac:dyDescent="0.35">
      <c r="A23" s="28" t="s">
        <v>22</v>
      </c>
      <c r="B23" s="47" t="s">
        <v>171</v>
      </c>
      <c r="C23" s="45"/>
    </row>
    <row r="24" spans="1:3" x14ac:dyDescent="0.35">
      <c r="A24" s="28" t="s">
        <v>23</v>
      </c>
      <c r="B24" s="47" t="s">
        <v>171</v>
      </c>
      <c r="C24" s="45"/>
    </row>
    <row r="25" spans="1:3" x14ac:dyDescent="0.35">
      <c r="A25" s="63" t="s">
        <v>24</v>
      </c>
      <c r="B25" s="45" t="s">
        <v>172</v>
      </c>
      <c r="C25" s="46"/>
    </row>
    <row r="26" spans="1:3" x14ac:dyDescent="0.35">
      <c r="A26" s="63"/>
      <c r="B26" s="46"/>
      <c r="C26" s="46"/>
    </row>
    <row r="27" spans="1:3" ht="409.5" customHeight="1" x14ac:dyDescent="0.35">
      <c r="A27" s="63"/>
      <c r="B27" s="46"/>
      <c r="C27" s="46"/>
    </row>
    <row r="28" spans="1:3" x14ac:dyDescent="0.35">
      <c r="A28" s="28" t="s">
        <v>25</v>
      </c>
      <c r="B28" s="46" t="s">
        <v>161</v>
      </c>
      <c r="C28" s="46"/>
    </row>
    <row r="29" spans="1:3" x14ac:dyDescent="0.35">
      <c r="A29" s="28" t="s">
        <v>26</v>
      </c>
      <c r="B29" s="45">
        <v>9001007785</v>
      </c>
      <c r="C29" s="46"/>
    </row>
    <row r="30" spans="1:3" x14ac:dyDescent="0.35">
      <c r="A30" s="28" t="s">
        <v>27</v>
      </c>
      <c r="B30" s="46" t="s">
        <v>160</v>
      </c>
      <c r="C30" s="46"/>
    </row>
    <row r="31" spans="1:3" x14ac:dyDescent="0.35">
      <c r="A31" s="28" t="s">
        <v>28</v>
      </c>
      <c r="B31" s="46" t="s">
        <v>159</v>
      </c>
      <c r="C31" s="46"/>
    </row>
    <row r="32" spans="1:3" x14ac:dyDescent="0.35">
      <c r="A32" s="28" t="s">
        <v>29</v>
      </c>
      <c r="B32" s="53">
        <v>45498</v>
      </c>
      <c r="C32" s="54"/>
    </row>
    <row r="33" spans="1:3" x14ac:dyDescent="0.35">
      <c r="A33" s="5" t="s">
        <v>30</v>
      </c>
      <c r="B33" s="52">
        <v>45518</v>
      </c>
      <c r="C33" s="52"/>
    </row>
    <row r="34" spans="1:3" ht="43.5" x14ac:dyDescent="0.35">
      <c r="A34" s="5" t="s">
        <v>31</v>
      </c>
      <c r="B34" s="52">
        <v>45546</v>
      </c>
      <c r="C34" s="51"/>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5" t="s">
        <v>32</v>
      </c>
      <c r="B1" s="65"/>
      <c r="C1" s="65"/>
    </row>
    <row r="2" spans="1:3" ht="15.75" customHeight="1" x14ac:dyDescent="0.35">
      <c r="A2" s="20" t="s">
        <v>33</v>
      </c>
      <c r="B2" s="66" t="s">
        <v>173</v>
      </c>
      <c r="C2" s="67"/>
    </row>
    <row r="3" spans="1:3" s="2" customFormat="1" x14ac:dyDescent="0.35">
      <c r="A3" s="5" t="s">
        <v>1</v>
      </c>
      <c r="B3" s="51" t="str">
        <f>'AUTOS  NOTA 322'!B2:C2</f>
        <v>760013103019-2024-00087-00</v>
      </c>
      <c r="C3" s="51"/>
    </row>
    <row r="4" spans="1:3" s="2" customFormat="1" x14ac:dyDescent="0.35">
      <c r="A4" s="5" t="s">
        <v>2</v>
      </c>
      <c r="B4" s="51" t="str">
        <f>'AUTOS  NOTA 322'!B3:C3</f>
        <v xml:space="preserve">JUZGADO 19 CIVIL DEL CIRCUITO DE CALI </v>
      </c>
      <c r="C4" s="51"/>
    </row>
    <row r="5" spans="1:3" s="2" customFormat="1" x14ac:dyDescent="0.35">
      <c r="A5" s="5" t="s">
        <v>3</v>
      </c>
      <c r="B5" s="51"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v>
      </c>
      <c r="C5" s="51"/>
    </row>
    <row r="6" spans="1:3" s="2" customFormat="1" x14ac:dyDescent="0.35">
      <c r="A6" s="5" t="s">
        <v>4</v>
      </c>
      <c r="B6" s="51" t="str">
        <f>'AUTOS  NOTA 322'!B5:C5</f>
        <v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v>
      </c>
      <c r="C6" s="51"/>
    </row>
    <row r="7" spans="1:3" s="2" customFormat="1" x14ac:dyDescent="0.35">
      <c r="A7" s="5" t="s">
        <v>5</v>
      </c>
      <c r="B7" s="51" t="str">
        <f>'AUTOS  NOTA 322'!B6:C6</f>
        <v>LLAMADA EN GARANTIA</v>
      </c>
      <c r="C7" s="51"/>
    </row>
    <row r="8" spans="1:3" s="2" customFormat="1" x14ac:dyDescent="0.35">
      <c r="A8" s="31" t="s">
        <v>34</v>
      </c>
      <c r="B8" s="51" t="s">
        <v>162</v>
      </c>
      <c r="C8" s="51"/>
    </row>
    <row r="9" spans="1:3" x14ac:dyDescent="0.35">
      <c r="A9" s="20" t="s">
        <v>35</v>
      </c>
      <c r="B9" s="51" t="s">
        <v>174</v>
      </c>
      <c r="C9" s="51"/>
    </row>
    <row r="10" spans="1:3" x14ac:dyDescent="0.35">
      <c r="A10" s="20" t="s">
        <v>36</v>
      </c>
      <c r="B10" s="51" t="s">
        <v>115</v>
      </c>
      <c r="C10" s="51"/>
    </row>
    <row r="11" spans="1:3" x14ac:dyDescent="0.35">
      <c r="A11" s="20" t="s">
        <v>38</v>
      </c>
      <c r="B11" s="80">
        <v>4000000000</v>
      </c>
      <c r="C11" s="81"/>
    </row>
    <row r="12" spans="1:3" x14ac:dyDescent="0.35">
      <c r="A12" s="20" t="s">
        <v>39</v>
      </c>
      <c r="B12" s="80">
        <v>1000000</v>
      </c>
      <c r="C12" s="81"/>
    </row>
    <row r="13" spans="1:3" x14ac:dyDescent="0.35">
      <c r="A13" s="20" t="s">
        <v>40</v>
      </c>
      <c r="B13" s="56"/>
      <c r="C13" s="57"/>
    </row>
    <row r="14" spans="1:3" x14ac:dyDescent="0.35">
      <c r="A14" s="20" t="s">
        <v>41</v>
      </c>
      <c r="B14" s="48" t="s">
        <v>175</v>
      </c>
      <c r="C14" s="51"/>
    </row>
    <row r="15" spans="1:3" x14ac:dyDescent="0.35">
      <c r="A15" s="20" t="s">
        <v>42</v>
      </c>
      <c r="B15" s="51" t="s">
        <v>111</v>
      </c>
      <c r="C15" s="51"/>
    </row>
    <row r="16" spans="1:3" x14ac:dyDescent="0.35">
      <c r="A16" s="20" t="s">
        <v>43</v>
      </c>
      <c r="B16" s="51" t="s">
        <v>111</v>
      </c>
      <c r="C16" s="51"/>
    </row>
    <row r="17" spans="1:3" x14ac:dyDescent="0.35">
      <c r="A17" s="82" t="s">
        <v>44</v>
      </c>
      <c r="B17" s="51"/>
      <c r="C17" s="51"/>
    </row>
    <row r="18" spans="1:3" x14ac:dyDescent="0.35">
      <c r="A18" s="83"/>
      <c r="B18" s="10" t="s">
        <v>45</v>
      </c>
      <c r="C18" s="10" t="s">
        <v>46</v>
      </c>
    </row>
    <row r="19" spans="1:3" x14ac:dyDescent="0.35">
      <c r="A19" s="83"/>
      <c r="B19" s="6" t="s">
        <v>47</v>
      </c>
      <c r="C19" s="6"/>
    </row>
    <row r="20" spans="1:3" x14ac:dyDescent="0.35">
      <c r="A20" s="83"/>
      <c r="B20" s="6"/>
      <c r="C20" s="6"/>
    </row>
    <row r="21" spans="1:3" x14ac:dyDescent="0.35">
      <c r="A21" s="84"/>
      <c r="B21" s="6"/>
      <c r="C21" s="6"/>
    </row>
    <row r="22" spans="1:3" x14ac:dyDescent="0.35">
      <c r="A22" s="20" t="s">
        <v>48</v>
      </c>
      <c r="B22" s="51" t="s">
        <v>118</v>
      </c>
      <c r="C22" s="51"/>
    </row>
    <row r="23" spans="1:3" x14ac:dyDescent="0.35">
      <c r="A23" s="20" t="s">
        <v>49</v>
      </c>
      <c r="B23" s="66" t="s">
        <v>118</v>
      </c>
      <c r="C23" s="67"/>
    </row>
    <row r="24" spans="1:3" x14ac:dyDescent="0.35">
      <c r="A24" s="20" t="s">
        <v>50</v>
      </c>
      <c r="B24" s="51" t="s">
        <v>147</v>
      </c>
      <c r="C24" s="51"/>
    </row>
    <row r="25" spans="1:3" x14ac:dyDescent="0.35">
      <c r="A25" s="20" t="s">
        <v>51</v>
      </c>
      <c r="B25" s="51" t="s">
        <v>118</v>
      </c>
      <c r="C25" s="51"/>
    </row>
    <row r="26" spans="1:3" x14ac:dyDescent="0.35">
      <c r="A26" s="20" t="s">
        <v>52</v>
      </c>
      <c r="B26" s="51" t="s">
        <v>118</v>
      </c>
      <c r="C26" s="51"/>
    </row>
    <row r="27" spans="1:3" x14ac:dyDescent="0.35">
      <c r="A27" s="19" t="s">
        <v>53</v>
      </c>
      <c r="B27" s="51" t="s">
        <v>118</v>
      </c>
      <c r="C27" s="51"/>
    </row>
    <row r="28" spans="1:3" x14ac:dyDescent="0.35">
      <c r="A28" s="68" t="s">
        <v>54</v>
      </c>
      <c r="B28" s="68"/>
      <c r="C28" s="68"/>
    </row>
    <row r="29" spans="1:3" x14ac:dyDescent="0.35">
      <c r="A29" s="78" t="s">
        <v>55</v>
      </c>
      <c r="B29" s="79"/>
      <c r="C29" s="11"/>
    </row>
    <row r="30" spans="1:3" x14ac:dyDescent="0.35">
      <c r="A30" s="78" t="s">
        <v>56</v>
      </c>
      <c r="B30" s="79"/>
      <c r="C30" s="11"/>
    </row>
    <row r="31" spans="1:3" x14ac:dyDescent="0.35">
      <c r="A31" s="78" t="s">
        <v>57</v>
      </c>
      <c r="B31" s="79"/>
      <c r="C31" s="12"/>
    </row>
    <row r="32" spans="1:3" x14ac:dyDescent="0.35">
      <c r="A32" s="78" t="s">
        <v>58</v>
      </c>
      <c r="B32" s="79"/>
      <c r="C32" s="11"/>
    </row>
    <row r="33" spans="1:3" x14ac:dyDescent="0.35">
      <c r="A33" s="78" t="s">
        <v>59</v>
      </c>
      <c r="B33" s="79"/>
      <c r="C33" s="11"/>
    </row>
    <row r="34" spans="1:3" x14ac:dyDescent="0.35">
      <c r="A34" s="78" t="s">
        <v>60</v>
      </c>
      <c r="B34" s="79"/>
      <c r="C34" s="13"/>
    </row>
    <row r="35" spans="1:3" x14ac:dyDescent="0.35">
      <c r="A35" s="69" t="s">
        <v>61</v>
      </c>
      <c r="B35" s="70"/>
      <c r="C35" s="14"/>
    </row>
    <row r="36" spans="1:3" x14ac:dyDescent="0.35">
      <c r="A36" s="69" t="s">
        <v>62</v>
      </c>
      <c r="B36" s="70"/>
      <c r="C36" s="15"/>
    </row>
    <row r="37" spans="1:3" x14ac:dyDescent="0.35">
      <c r="A37" s="71" t="s">
        <v>63</v>
      </c>
      <c r="B37" s="72"/>
      <c r="C37" s="15"/>
    </row>
    <row r="38" spans="1:3" x14ac:dyDescent="0.35">
      <c r="A38" s="73"/>
      <c r="B38" s="74"/>
      <c r="C38" s="15"/>
    </row>
    <row r="39" spans="1:3" x14ac:dyDescent="0.35">
      <c r="A39" s="75"/>
      <c r="B39" s="76"/>
      <c r="C39" s="15"/>
    </row>
    <row r="40" spans="1:3" x14ac:dyDescent="0.35">
      <c r="A40" s="77" t="s">
        <v>64</v>
      </c>
      <c r="B40" s="77"/>
      <c r="C40" s="77"/>
    </row>
    <row r="41" spans="1:3" x14ac:dyDescent="0.35">
      <c r="A41" s="17" t="s">
        <v>65</v>
      </c>
      <c r="B41" s="18"/>
      <c r="C41" s="15"/>
    </row>
    <row r="42" spans="1:3" x14ac:dyDescent="0.35">
      <c r="A42" s="69" t="s">
        <v>66</v>
      </c>
      <c r="B42" s="70"/>
      <c r="C42" s="15"/>
    </row>
    <row r="43" spans="1:3" x14ac:dyDescent="0.35">
      <c r="A43" s="69" t="s">
        <v>67</v>
      </c>
      <c r="B43" s="70"/>
      <c r="C43" s="15"/>
    </row>
    <row r="44" spans="1:3" x14ac:dyDescent="0.35">
      <c r="A44" s="17" t="s">
        <v>68</v>
      </c>
      <c r="B44" s="18"/>
      <c r="C44" s="15"/>
    </row>
    <row r="45" spans="1:3" x14ac:dyDescent="0.35">
      <c r="A45" s="17" t="s">
        <v>69</v>
      </c>
      <c r="B45" s="18"/>
      <c r="C45" s="15"/>
    </row>
    <row r="46" spans="1:3" x14ac:dyDescent="0.35">
      <c r="A46" s="69" t="s">
        <v>70</v>
      </c>
      <c r="B46" s="70"/>
      <c r="C46" s="15"/>
    </row>
    <row r="47" spans="1:3" x14ac:dyDescent="0.35">
      <c r="A47" s="17" t="s">
        <v>71</v>
      </c>
      <c r="B47" s="16"/>
      <c r="C47" s="15"/>
    </row>
    <row r="48" spans="1:3" x14ac:dyDescent="0.35">
      <c r="A48" s="69" t="s">
        <v>72</v>
      </c>
      <c r="B48" s="70"/>
      <c r="C48" s="15"/>
    </row>
    <row r="49" spans="1:3" x14ac:dyDescent="0.35">
      <c r="A49" s="69" t="s">
        <v>73</v>
      </c>
      <c r="B49" s="70"/>
      <c r="C49" s="15"/>
    </row>
    <row r="50" spans="1:3" x14ac:dyDescent="0.35">
      <c r="A50" s="69" t="s">
        <v>63</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zoomScale="85" zoomScaleNormal="85" workbookViewId="0">
      <selection activeCell="B10" sqref="B10:C10"/>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65" t="s">
        <v>74</v>
      </c>
      <c r="B1" s="65"/>
      <c r="C1" s="65"/>
    </row>
    <row r="2" spans="1:9" ht="15" customHeight="1" x14ac:dyDescent="0.35">
      <c r="A2" s="35" t="s">
        <v>33</v>
      </c>
      <c r="B2" s="89" t="str">
        <f>'AUTOS NOTA 321'!B2:C2</f>
        <v>27122536- APJ32555</v>
      </c>
      <c r="C2" s="90"/>
    </row>
    <row r="3" spans="1:9" x14ac:dyDescent="0.35">
      <c r="A3" s="36" t="s">
        <v>1</v>
      </c>
      <c r="B3" s="93" t="str">
        <f>'AUTOS  NOTA 322'!B2:C2</f>
        <v>760013103019-2024-00087-00</v>
      </c>
      <c r="C3" s="93"/>
    </row>
    <row r="4" spans="1:9" x14ac:dyDescent="0.35">
      <c r="A4" s="36" t="s">
        <v>2</v>
      </c>
      <c r="B4" s="93" t="str">
        <f>'AUTOS  NOTA 322'!B3:C3</f>
        <v xml:space="preserve">JUZGADO 19 CIVIL DEL CIRCUITO DE CALI </v>
      </c>
      <c r="C4" s="93"/>
    </row>
    <row r="5" spans="1:9" x14ac:dyDescent="0.35">
      <c r="A5" s="36" t="s">
        <v>3</v>
      </c>
      <c r="B5" s="93"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v>
      </c>
      <c r="C5" s="93"/>
    </row>
    <row r="6" spans="1:9" ht="15" customHeight="1" x14ac:dyDescent="0.35">
      <c r="A6" s="36" t="s">
        <v>4</v>
      </c>
      <c r="B6" s="93" t="str">
        <f>'AUTOS  NOTA 322'!B5:C5</f>
        <v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v>
      </c>
      <c r="C6" s="93"/>
    </row>
    <row r="7" spans="1:9" x14ac:dyDescent="0.35">
      <c r="A7" s="36" t="s">
        <v>5</v>
      </c>
      <c r="B7" s="93" t="str">
        <f>'AUTOS  NOTA 322'!B6:C6</f>
        <v>LLAMADA EN GARANTIA</v>
      </c>
      <c r="C7" s="93"/>
    </row>
    <row r="8" spans="1:9" x14ac:dyDescent="0.35">
      <c r="A8" s="38" t="s">
        <v>34</v>
      </c>
      <c r="B8" s="93" t="str">
        <f>'AUTOS  NOTA 322'!B7:C8</f>
        <v xml:space="preserve"> JORGE ENRIQUE ROMERO PEÑA</v>
      </c>
      <c r="C8" s="93"/>
    </row>
    <row r="9" spans="1:9" ht="29" x14ac:dyDescent="0.35">
      <c r="A9" s="36" t="s">
        <v>75</v>
      </c>
      <c r="B9" s="87">
        <f>SUM(C11,C12,C14,C15,C17)</f>
        <v>520000000</v>
      </c>
      <c r="C9" s="88"/>
    </row>
    <row r="10" spans="1:9" x14ac:dyDescent="0.35">
      <c r="A10" s="94" t="s">
        <v>76</v>
      </c>
      <c r="B10" s="91" t="s">
        <v>77</v>
      </c>
      <c r="C10" s="92"/>
    </row>
    <row r="11" spans="1:9" x14ac:dyDescent="0.35">
      <c r="A11" s="94"/>
      <c r="B11" s="37" t="s">
        <v>78</v>
      </c>
      <c r="C11" s="32"/>
    </row>
    <row r="12" spans="1:9" x14ac:dyDescent="0.35">
      <c r="A12" s="94"/>
      <c r="B12" s="37" t="s">
        <v>79</v>
      </c>
      <c r="C12" s="32"/>
    </row>
    <row r="13" spans="1:9" x14ac:dyDescent="0.35">
      <c r="A13" s="94"/>
      <c r="B13" s="91"/>
      <c r="C13" s="92"/>
    </row>
    <row r="14" spans="1:9" x14ac:dyDescent="0.35">
      <c r="A14" s="94"/>
      <c r="B14" s="37" t="s">
        <v>80</v>
      </c>
      <c r="C14" s="40">
        <v>260000000</v>
      </c>
    </row>
    <row r="15" spans="1:9" x14ac:dyDescent="0.35">
      <c r="A15" s="94"/>
      <c r="B15" s="37" t="s">
        <v>81</v>
      </c>
      <c r="C15" s="40">
        <v>260000000</v>
      </c>
      <c r="E15" t="s">
        <v>82</v>
      </c>
      <c r="F15" s="22">
        <v>0.7</v>
      </c>
    </row>
    <row r="16" spans="1:9" x14ac:dyDescent="0.35">
      <c r="A16" s="94"/>
      <c r="B16" s="91" t="s">
        <v>83</v>
      </c>
      <c r="C16" s="92"/>
      <c r="E16" t="s">
        <v>84</v>
      </c>
      <c r="F16" s="23">
        <v>0.3</v>
      </c>
      <c r="I16" s="25"/>
    </row>
    <row r="17" spans="1:9" x14ac:dyDescent="0.35">
      <c r="A17" s="94"/>
      <c r="B17" s="37"/>
      <c r="C17" s="41"/>
      <c r="F17" s="26"/>
      <c r="I17" s="25"/>
    </row>
    <row r="18" spans="1:9" ht="23.25" customHeight="1" x14ac:dyDescent="0.35">
      <c r="A18" s="39" t="s">
        <v>85</v>
      </c>
      <c r="B18" s="89" t="s">
        <v>122</v>
      </c>
      <c r="C18" s="90"/>
    </row>
    <row r="19" spans="1:9" ht="58" x14ac:dyDescent="0.35">
      <c r="A19" s="36" t="s">
        <v>86</v>
      </c>
      <c r="B19" s="102" t="s">
        <v>180</v>
      </c>
      <c r="C19" s="103"/>
    </row>
    <row r="20" spans="1:9" ht="15" customHeight="1" x14ac:dyDescent="0.35">
      <c r="A20" s="21" t="s">
        <v>87</v>
      </c>
      <c r="B20" s="99">
        <f>((C22+C23+C25+C26+C30+C28+C32+C34+C29+C33)-C37)*C36*C38</f>
        <v>113900000</v>
      </c>
      <c r="C20" s="99"/>
    </row>
    <row r="21" spans="1:9" x14ac:dyDescent="0.35">
      <c r="A21" s="7" t="s">
        <v>88</v>
      </c>
      <c r="B21" s="104" t="s">
        <v>77</v>
      </c>
      <c r="C21" s="105"/>
    </row>
    <row r="22" spans="1:9" x14ac:dyDescent="0.35">
      <c r="A22" s="85"/>
      <c r="B22" s="37" t="s">
        <v>78</v>
      </c>
      <c r="C22" s="32">
        <v>0</v>
      </c>
    </row>
    <row r="23" spans="1:9" x14ac:dyDescent="0.35">
      <c r="A23" s="86"/>
      <c r="B23" s="37" t="s">
        <v>79</v>
      </c>
      <c r="C23" s="32">
        <v>0</v>
      </c>
    </row>
    <row r="24" spans="1:9" x14ac:dyDescent="0.35">
      <c r="A24" s="86"/>
      <c r="B24" s="91" t="s">
        <v>89</v>
      </c>
      <c r="C24" s="92"/>
    </row>
    <row r="25" spans="1:9" x14ac:dyDescent="0.35">
      <c r="A25" s="86"/>
      <c r="B25" s="37" t="s">
        <v>80</v>
      </c>
      <c r="C25" s="32">
        <v>77500000</v>
      </c>
    </row>
    <row r="26" spans="1:9" ht="29.15" customHeight="1" x14ac:dyDescent="0.35">
      <c r="A26" s="86"/>
      <c r="B26" s="37" t="s">
        <v>176</v>
      </c>
      <c r="C26" s="32">
        <v>37500000</v>
      </c>
    </row>
    <row r="27" spans="1:9" x14ac:dyDescent="0.35">
      <c r="A27" s="86"/>
      <c r="B27" s="91" t="s">
        <v>90</v>
      </c>
      <c r="C27" s="92"/>
    </row>
    <row r="28" spans="1:9" x14ac:dyDescent="0.35">
      <c r="A28" s="86"/>
      <c r="B28" s="37" t="s">
        <v>91</v>
      </c>
      <c r="C28" s="32">
        <v>0</v>
      </c>
    </row>
    <row r="29" spans="1:9" x14ac:dyDescent="0.35">
      <c r="A29" s="86"/>
      <c r="B29" s="37" t="s">
        <v>78</v>
      </c>
      <c r="C29" s="32">
        <v>0</v>
      </c>
    </row>
    <row r="30" spans="1:9" x14ac:dyDescent="0.35">
      <c r="A30" s="86"/>
      <c r="B30" s="37" t="s">
        <v>79</v>
      </c>
      <c r="C30" s="32">
        <v>0</v>
      </c>
    </row>
    <row r="31" spans="1:9" x14ac:dyDescent="0.35">
      <c r="A31" s="86"/>
      <c r="B31" s="91" t="s">
        <v>92</v>
      </c>
      <c r="C31" s="92"/>
    </row>
    <row r="32" spans="1:9" x14ac:dyDescent="0.35">
      <c r="A32" s="86"/>
      <c r="B32" s="37"/>
      <c r="C32" s="32"/>
    </row>
    <row r="33" spans="1:3" x14ac:dyDescent="0.35">
      <c r="A33" s="86"/>
      <c r="B33" s="37" t="s">
        <v>78</v>
      </c>
      <c r="C33" s="32">
        <v>0</v>
      </c>
    </row>
    <row r="34" spans="1:3" x14ac:dyDescent="0.35">
      <c r="A34" s="86"/>
      <c r="B34" s="37" t="s">
        <v>79</v>
      </c>
      <c r="C34" s="32">
        <v>0</v>
      </c>
    </row>
    <row r="35" spans="1:3" x14ac:dyDescent="0.35">
      <c r="A35" s="86"/>
      <c r="B35" s="91" t="s">
        <v>93</v>
      </c>
      <c r="C35" s="92"/>
    </row>
    <row r="36" spans="1:3" x14ac:dyDescent="0.35">
      <c r="A36" s="86"/>
      <c r="B36" s="37" t="s">
        <v>94</v>
      </c>
      <c r="C36" s="33">
        <v>1</v>
      </c>
    </row>
    <row r="37" spans="1:3" x14ac:dyDescent="0.35">
      <c r="A37" s="86"/>
      <c r="B37" s="37" t="s">
        <v>39</v>
      </c>
      <c r="C37" s="34">
        <v>1100000</v>
      </c>
    </row>
    <row r="38" spans="1:3" x14ac:dyDescent="0.35">
      <c r="A38" s="86"/>
      <c r="B38" s="37" t="s">
        <v>95</v>
      </c>
      <c r="C38" s="33">
        <v>1</v>
      </c>
    </row>
    <row r="39" spans="1:3" x14ac:dyDescent="0.35">
      <c r="A39" s="24" t="s">
        <v>96</v>
      </c>
      <c r="B39" s="99">
        <f>IFERROR(B20*(VLOOKUP(B18,E15:F17,2,0)),16666)</f>
        <v>16666</v>
      </c>
      <c r="C39" s="99"/>
    </row>
    <row r="40" spans="1:3" ht="93" customHeight="1" x14ac:dyDescent="0.35">
      <c r="A40" s="36" t="s">
        <v>97</v>
      </c>
      <c r="B40" s="100" t="s">
        <v>181</v>
      </c>
      <c r="C40" s="101"/>
    </row>
    <row r="41" spans="1:3" ht="211.5" customHeight="1" x14ac:dyDescent="0.35">
      <c r="A41" s="36" t="s">
        <v>98</v>
      </c>
      <c r="B41" s="97" t="s">
        <v>183</v>
      </c>
      <c r="C41" s="98"/>
    </row>
    <row r="42" spans="1:3" ht="26.15" customHeight="1" x14ac:dyDescent="0.35">
      <c r="A42" s="43" t="s">
        <v>99</v>
      </c>
      <c r="B42" s="43"/>
      <c r="C42" s="43"/>
    </row>
    <row r="43" spans="1:3" x14ac:dyDescent="0.35">
      <c r="A43" s="42" t="s">
        <v>100</v>
      </c>
      <c r="B43" s="95" t="s">
        <v>177</v>
      </c>
      <c r="C43" s="95"/>
    </row>
    <row r="44" spans="1:3" ht="41.15" customHeight="1" x14ac:dyDescent="0.35">
      <c r="A44" s="42" t="s">
        <v>101</v>
      </c>
      <c r="B44" s="96" t="s">
        <v>182</v>
      </c>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B2" sqref="B2:C2"/>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5" t="s">
        <v>102</v>
      </c>
      <c r="B1" s="65"/>
      <c r="C1" s="65"/>
    </row>
    <row r="2" spans="1:3" x14ac:dyDescent="0.35">
      <c r="A2" s="20" t="s">
        <v>33</v>
      </c>
      <c r="B2" s="66" t="str">
        <f>'AUTOS NOTA 324'!B2:C2</f>
        <v>27122536- APJ32555</v>
      </c>
      <c r="C2" s="67"/>
    </row>
    <row r="3" spans="1:3" x14ac:dyDescent="0.35">
      <c r="A3" s="5" t="s">
        <v>1</v>
      </c>
      <c r="B3" s="51" t="str">
        <f>'AUTOS  NOTA 322'!B2:C2</f>
        <v>760013103019-2024-00087-00</v>
      </c>
      <c r="C3" s="51"/>
    </row>
    <row r="4" spans="1:3" x14ac:dyDescent="0.35">
      <c r="A4" s="5" t="s">
        <v>2</v>
      </c>
      <c r="B4" s="51" t="str">
        <f>'AUTOS  NOTA 322'!B3:C3</f>
        <v xml:space="preserve">JUZGADO 19 CIVIL DEL CIRCUITO DE CALI </v>
      </c>
      <c r="C4" s="51"/>
    </row>
    <row r="5" spans="1:3" x14ac:dyDescent="0.35">
      <c r="A5" s="5" t="s">
        <v>3</v>
      </c>
      <c r="B5" s="51"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v>
      </c>
      <c r="C5" s="51"/>
    </row>
    <row r="6" spans="1:3" ht="15" customHeight="1" x14ac:dyDescent="0.35">
      <c r="A6" s="5" t="s">
        <v>4</v>
      </c>
      <c r="B6" s="51" t="str">
        <f>'AUTOS  NOTA 322'!B5:C5</f>
        <v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v>
      </c>
      <c r="C6" s="51"/>
    </row>
    <row r="7" spans="1:3" ht="15" customHeight="1" x14ac:dyDescent="0.35">
      <c r="A7" s="5" t="s">
        <v>5</v>
      </c>
      <c r="B7" s="51" t="str">
        <f>'AUTOS  NOTA 322'!B6:C6</f>
        <v>LLAMADA EN GARANTIA</v>
      </c>
      <c r="C7" s="51"/>
    </row>
    <row r="8" spans="1:3" ht="15" customHeight="1" x14ac:dyDescent="0.35">
      <c r="A8" s="31" t="s">
        <v>34</v>
      </c>
      <c r="B8" s="51" t="str">
        <f>'AUTOS  NOTA 322'!B7:C8</f>
        <v xml:space="preserve"> JORGE ENRIQUE ROMERO PEÑA</v>
      </c>
      <c r="C8" s="51"/>
    </row>
    <row r="9" spans="1:3" ht="19" customHeight="1" x14ac:dyDescent="0.35">
      <c r="A9" s="5" t="s">
        <v>103</v>
      </c>
      <c r="B9" s="51"/>
      <c r="C9" s="51"/>
    </row>
    <row r="10" spans="1:3" x14ac:dyDescent="0.35">
      <c r="A10" s="7" t="s">
        <v>88</v>
      </c>
      <c r="B10" s="108">
        <f>'AUTOS NOTA 324'!B20:C20</f>
        <v>113900000</v>
      </c>
      <c r="C10" s="108"/>
    </row>
    <row r="11" spans="1:3" x14ac:dyDescent="0.35">
      <c r="A11" s="7" t="s">
        <v>104</v>
      </c>
      <c r="B11" s="109">
        <f>'AUTOS NOTA 324'!B39:C39</f>
        <v>16666</v>
      </c>
      <c r="C11" s="51"/>
    </row>
    <row r="12" spans="1:3" ht="29" x14ac:dyDescent="0.35">
      <c r="A12" s="7" t="s">
        <v>105</v>
      </c>
      <c r="B12" s="106"/>
      <c r="C12" s="107"/>
    </row>
    <row r="13" spans="1:3" ht="43.5" x14ac:dyDescent="0.35">
      <c r="A13" s="5" t="s">
        <v>106</v>
      </c>
      <c r="B13" s="51"/>
      <c r="C13" s="51"/>
    </row>
    <row r="14" spans="1:3" ht="43.5" x14ac:dyDescent="0.35">
      <c r="A14" s="5" t="s">
        <v>107</v>
      </c>
      <c r="B14" s="51"/>
      <c r="C14" s="51"/>
    </row>
    <row r="15" spans="1:3" x14ac:dyDescent="0.35">
      <c r="A15" s="5" t="s">
        <v>108</v>
      </c>
      <c r="B15" s="6"/>
      <c r="C15" s="6"/>
    </row>
    <row r="16" spans="1:3" x14ac:dyDescent="0.35">
      <c r="A16" s="7" t="s">
        <v>109</v>
      </c>
      <c r="B16" s="51"/>
      <c r="C16" s="51"/>
    </row>
    <row r="17" spans="1:3" x14ac:dyDescent="0.35">
      <c r="A17" s="6" t="s">
        <v>110</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FAB88-032F-4986-A2DF-E6BDF67F6B8F}">
  <sheetPr>
    <tabColor theme="3" tint="-0.499984740745262"/>
  </sheetPr>
  <dimension ref="A1:H25"/>
  <sheetViews>
    <sheetView tabSelected="1" zoomScale="85" zoomScaleNormal="85" workbookViewId="0">
      <selection activeCell="B14" sqref="B14:C14"/>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110" t="s">
        <v>184</v>
      </c>
      <c r="B1" s="110"/>
      <c r="C1" s="110"/>
    </row>
    <row r="2" spans="1:3" x14ac:dyDescent="0.35">
      <c r="A2" s="44" t="s">
        <v>33</v>
      </c>
      <c r="B2" s="66" t="s">
        <v>173</v>
      </c>
      <c r="C2" s="67"/>
    </row>
    <row r="3" spans="1:3" x14ac:dyDescent="0.35">
      <c r="A3" s="5" t="s">
        <v>1</v>
      </c>
      <c r="B3" s="60" t="s">
        <v>156</v>
      </c>
      <c r="C3" s="61"/>
    </row>
    <row r="4" spans="1:3" x14ac:dyDescent="0.35">
      <c r="A4" s="5" t="s">
        <v>2</v>
      </c>
      <c r="B4" s="56" t="s">
        <v>157</v>
      </c>
      <c r="C4" s="57"/>
    </row>
    <row r="5" spans="1:3" ht="15" customHeight="1" x14ac:dyDescent="0.35">
      <c r="A5" s="5" t="s">
        <v>3</v>
      </c>
      <c r="B5" s="62" t="s">
        <v>179</v>
      </c>
      <c r="C5" s="57"/>
    </row>
    <row r="6" spans="1:3" ht="15" customHeight="1" x14ac:dyDescent="0.35">
      <c r="A6" s="5" t="s">
        <v>4</v>
      </c>
      <c r="B6" s="62" t="s">
        <v>178</v>
      </c>
      <c r="C6" s="57"/>
    </row>
    <row r="7" spans="1:3" x14ac:dyDescent="0.35">
      <c r="A7" s="5" t="s">
        <v>5</v>
      </c>
      <c r="B7" s="51" t="s">
        <v>114</v>
      </c>
      <c r="C7" s="51"/>
    </row>
    <row r="8" spans="1:3" x14ac:dyDescent="0.35">
      <c r="A8" s="5" t="s">
        <v>103</v>
      </c>
      <c r="B8" s="51" t="s">
        <v>190</v>
      </c>
      <c r="C8" s="51"/>
    </row>
    <row r="9" spans="1:3" x14ac:dyDescent="0.35">
      <c r="A9" s="7" t="s">
        <v>88</v>
      </c>
      <c r="B9" s="108">
        <v>113900000</v>
      </c>
      <c r="C9" s="108"/>
    </row>
    <row r="10" spans="1:3" x14ac:dyDescent="0.35">
      <c r="A10" s="5" t="s">
        <v>185</v>
      </c>
      <c r="B10" s="112">
        <v>0</v>
      </c>
      <c r="C10" s="113"/>
    </row>
    <row r="11" spans="1:3" ht="32.25" customHeight="1" x14ac:dyDescent="0.35">
      <c r="A11" s="5" t="s">
        <v>186</v>
      </c>
      <c r="B11" s="48" t="s">
        <v>191</v>
      </c>
      <c r="C11" s="51"/>
    </row>
    <row r="12" spans="1:3" ht="39" customHeight="1" x14ac:dyDescent="0.35">
      <c r="A12" s="5" t="s">
        <v>187</v>
      </c>
      <c r="B12" s="51"/>
      <c r="C12" s="51"/>
    </row>
    <row r="13" spans="1:3" ht="14.25" customHeight="1" x14ac:dyDescent="0.35">
      <c r="A13" s="5" t="s">
        <v>188</v>
      </c>
      <c r="B13" s="111" t="s">
        <v>192</v>
      </c>
      <c r="C13" s="111"/>
    </row>
    <row r="14" spans="1:3" ht="40.5" customHeight="1" x14ac:dyDescent="0.35">
      <c r="A14" s="5" t="s">
        <v>189</v>
      </c>
      <c r="B14" s="51" t="s">
        <v>193</v>
      </c>
      <c r="C14" s="51"/>
    </row>
    <row r="20" spans="4:8" x14ac:dyDescent="0.35">
      <c r="D20" t="str">
        <f t="shared" ref="D20:H23" si="0">UPPER(D18)</f>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 t="shared" si="0"/>
        <v/>
      </c>
      <c r="E22" t="str">
        <f t="shared" si="0"/>
        <v/>
      </c>
      <c r="F22" t="str">
        <f t="shared" si="0"/>
        <v/>
      </c>
      <c r="G22" t="str">
        <f t="shared" si="0"/>
        <v/>
      </c>
      <c r="H22" t="str">
        <f t="shared" si="0"/>
        <v/>
      </c>
    </row>
    <row r="23" spans="4:8" x14ac:dyDescent="0.35">
      <c r="D23" t="str">
        <f>UPPER(D21)</f>
        <v/>
      </c>
      <c r="E23" t="str">
        <f t="shared" si="0"/>
        <v/>
      </c>
      <c r="F23" t="str">
        <f t="shared" si="0"/>
        <v/>
      </c>
      <c r="G23" t="str">
        <f t="shared" si="0"/>
        <v/>
      </c>
      <c r="H23" t="str">
        <f t="shared" si="0"/>
        <v/>
      </c>
    </row>
    <row r="24" spans="4:8" x14ac:dyDescent="0.35">
      <c r="D24" t="str">
        <f t="shared" ref="D24:H25" si="1">UPPER(D22)</f>
        <v/>
      </c>
      <c r="E24" t="str">
        <f t="shared" si="1"/>
        <v/>
      </c>
      <c r="F24" t="str">
        <f t="shared" si="1"/>
        <v/>
      </c>
      <c r="G24" t="str">
        <f t="shared" si="1"/>
        <v/>
      </c>
      <c r="H24" t="str">
        <f t="shared" si="1"/>
        <v/>
      </c>
    </row>
    <row r="25" spans="4:8" x14ac:dyDescent="0.3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4DBEFF2-741A-440E-A3FE-5180C58A9080}">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40</v>
      </c>
      <c r="B1" t="s">
        <v>111</v>
      </c>
      <c r="C1" s="9" t="s">
        <v>44</v>
      </c>
      <c r="D1" s="9" t="s">
        <v>112</v>
      </c>
      <c r="E1" s="3" t="s">
        <v>50</v>
      </c>
      <c r="F1" s="2" t="s">
        <v>82</v>
      </c>
      <c r="G1" s="4">
        <v>0</v>
      </c>
      <c r="H1" t="s">
        <v>16</v>
      </c>
      <c r="I1" t="s">
        <v>113</v>
      </c>
      <c r="K1" t="s">
        <v>114</v>
      </c>
      <c r="L1" s="30" t="s">
        <v>115</v>
      </c>
      <c r="M1" t="s">
        <v>116</v>
      </c>
      <c r="N1" t="s">
        <v>82</v>
      </c>
      <c r="O1" t="s">
        <v>117</v>
      </c>
    </row>
    <row r="2" spans="1:15" x14ac:dyDescent="0.35">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35">
      <c r="A3" t="s">
        <v>127</v>
      </c>
      <c r="C3" t="s">
        <v>128</v>
      </c>
      <c r="D3" s="2" t="s">
        <v>129</v>
      </c>
      <c r="E3" s="1" t="s">
        <v>130</v>
      </c>
      <c r="F3" s="2" t="s">
        <v>84</v>
      </c>
      <c r="G3" s="4">
        <v>0.3</v>
      </c>
      <c r="H3" t="s">
        <v>131</v>
      </c>
      <c r="I3" t="s">
        <v>132</v>
      </c>
      <c r="L3" s="30" t="s">
        <v>37</v>
      </c>
      <c r="M3" t="s">
        <v>133</v>
      </c>
      <c r="N3" t="s">
        <v>122</v>
      </c>
    </row>
    <row r="4" spans="1:15" x14ac:dyDescent="0.35">
      <c r="A4" t="s">
        <v>133</v>
      </c>
      <c r="C4" t="s">
        <v>134</v>
      </c>
      <c r="E4" s="1" t="s">
        <v>135</v>
      </c>
      <c r="H4" t="s">
        <v>136</v>
      </c>
      <c r="I4" t="s">
        <v>137</v>
      </c>
      <c r="L4" t="s">
        <v>138</v>
      </c>
    </row>
    <row r="5" spans="1:15" x14ac:dyDescent="0.35">
      <c r="A5" t="s">
        <v>139</v>
      </c>
      <c r="E5" s="1" t="s">
        <v>140</v>
      </c>
      <c r="H5" t="s">
        <v>141</v>
      </c>
      <c r="I5" t="s">
        <v>142</v>
      </c>
      <c r="L5" s="30" t="s">
        <v>143</v>
      </c>
    </row>
    <row r="6" spans="1:15" x14ac:dyDescent="0.35">
      <c r="E6" s="1" t="s">
        <v>144</v>
      </c>
      <c r="I6" t="s">
        <v>145</v>
      </c>
      <c r="L6" s="30" t="s">
        <v>146</v>
      </c>
    </row>
    <row r="7" spans="1:15" x14ac:dyDescent="0.35">
      <c r="E7" s="1" t="s">
        <v>147</v>
      </c>
      <c r="I7" t="s">
        <v>148</v>
      </c>
      <c r="L7" s="30" t="s">
        <v>149</v>
      </c>
    </row>
    <row r="8" spans="1:15" x14ac:dyDescent="0.35">
      <c r="E8" s="1" t="s">
        <v>150</v>
      </c>
      <c r="L8" s="30" t="s">
        <v>90</v>
      </c>
    </row>
    <row r="9" spans="1:15" x14ac:dyDescent="0.35">
      <c r="L9" s="30" t="s">
        <v>151</v>
      </c>
    </row>
    <row r="10" spans="1:15" x14ac:dyDescent="0.35">
      <c r="L10" s="30" t="s">
        <v>152</v>
      </c>
    </row>
    <row r="11" spans="1:15" x14ac:dyDescent="0.35">
      <c r="L11" s="30" t="s">
        <v>153</v>
      </c>
    </row>
    <row r="12" spans="1:15" x14ac:dyDescent="0.35">
      <c r="L12" s="30" t="s">
        <v>154</v>
      </c>
    </row>
    <row r="13" spans="1:15" x14ac:dyDescent="0.35">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e7d3d6e7-89cb-4750-b948-5e984f176bb6"/>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documentManagement/types"/>
    <ds:schemaRef ds:uri="http://schemas.microsoft.com/office/2006/metadata/properties"/>
    <ds:schemaRef ds:uri="4382931b-6036-484b-ad41-6810b26eb986"/>
    <ds:schemaRef ds:uri="http://www.w3.org/XML/1998/namespace"/>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CONCILIACIÓN 330</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2024-11-28T15:49:26Z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