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88CBE2D3-62DB-4228-92BB-930AF7836429}" xr6:coauthVersionLast="47" xr6:coauthVersionMax="47" xr10:uidLastSave="{00000000-0000-0000-0000-000000000000}"/>
  <bookViews>
    <workbookView xWindow="-120" yWindow="-120" windowWidth="24240" windowHeight="13020" firstSheet="4" activeTab="6"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330" sheetId="11" r:id="rId6"/>
    <sheet name="ACTUALIZACIÓN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5" i="12" l="1"/>
  <c r="B34" i="12" s="1"/>
  <c r="H21" i="11" l="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6" i="8" l="1"/>
  <c r="B20" i="8"/>
  <c r="B39" i="8" s="1"/>
  <c r="B11" i="9" s="1"/>
  <c r="B10" i="9"/>
  <c r="B2" i="8"/>
  <c r="B2" i="9" s="1"/>
  <c r="B8" i="9"/>
  <c r="B7" i="9"/>
  <c r="B6" i="9"/>
  <c r="B5" i="9"/>
  <c r="B4" i="9"/>
  <c r="B3" i="9"/>
  <c r="B8" i="8"/>
  <c r="B7" i="8"/>
  <c r="B5" i="8"/>
  <c r="B4" i="8"/>
  <c r="B3" i="8"/>
  <c r="B4" i="7"/>
  <c r="B5" i="7"/>
  <c r="B6" i="7"/>
  <c r="B7" i="7"/>
  <c r="B3" i="7"/>
  <c r="B9" i="8"/>
</calcChain>
</file>

<file path=xl/sharedStrings.xml><?xml version="1.0" encoding="utf-8"?>
<sst xmlns="http://schemas.openxmlformats.org/spreadsheetml/2006/main" count="313" uniqueCount="203">
  <si>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</si>
  <si>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</si>
  <si>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</si>
  <si>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</si>
  <si>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</si>
  <si>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</si>
  <si>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</si>
  <si>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</si>
  <si>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</si>
  <si>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</si>
  <si>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</si>
  <si>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</si>
  <si>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</si>
  <si>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</si>
  <si>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</si>
  <si>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</si>
  <si>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</si>
  <si>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</si>
  <si>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</si>
  <si>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</si>
  <si>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</si>
  <si>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</si>
  <si>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</si>
  <si>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</si>
  <si>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</si>
  <si>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</si>
  <si>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</si>
  <si>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</si>
  <si>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</si>
  <si>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</si>
  <si>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</si>
  <si>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</si>
  <si>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</si>
  <si>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</si>
  <si>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</si>
  <si>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</si>
  <si>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</si>
  <si>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</si>
  <si>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</si>
  <si>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</si>
  <si>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</si>
  <si>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</si>
  <si>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</si>
  <si>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</si>
  <si>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</si>
  <si>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</si>
  <si>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</si>
  <si>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</si>
  <si>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</si>
  <si>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</si>
  <si>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</si>
  <si>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</si>
  <si>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</si>
  <si>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</si>
  <si>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</si>
  <si>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</si>
  <si>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</si>
  <si>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</si>
  <si>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</si>
  <si>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</si>
  <si>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</si>
  <si>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</si>
  <si>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</si>
  <si>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</si>
  <si>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</si>
  <si>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</si>
  <si>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</si>
  <si>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</si>
  <si>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</si>
  <si>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</si>
  <si>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</si>
  <si>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</si>
  <si>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</si>
  <si>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</si>
  <si>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</si>
  <si>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</si>
  <si>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</si>
  <si>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</si>
  <si>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</si>
  <si>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</si>
  <si>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</si>
  <si>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</si>
  <si>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</si>
  <si>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</si>
  <si>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</si>
  <si>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</si>
  <si>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</si>
  <si>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</si>
  <si>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</si>
  <si>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</si>
  <si>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</si>
  <si>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</si>
  <si>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</si>
  <si>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</si>
  <si>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</si>
  <si>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</si>
  <si>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</si>
  <si>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</si>
  <si>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</si>
  <si>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</si>
  <si>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</si>
  <si>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</si>
  <si>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</si>
  <si>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</si>
  <si>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</si>
  <si>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</si>
  <si>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</si>
  <si>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</si>
  <si>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</si>
  <si>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</si>
  <si>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</si>
  <si>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</si>
  <si>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</si>
  <si>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</si>
  <si>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</si>
  <si>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</si>
  <si>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</si>
  <si>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</si>
  <si>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</si>
  <si>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</si>
  <si>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</si>
  <si>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</si>
  <si>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</si>
  <si>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</si>
  <si>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</si>
  <si>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</si>
  <si>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</si>
  <si>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</si>
  <si>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</si>
  <si>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</si>
  <si>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</si>
  <si>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</si>
  <si>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</si>
  <si>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</si>
  <si>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</si>
  <si>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</si>
  <si>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</si>
  <si>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</si>
  <si>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</si>
  <si>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</si>
  <si>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</si>
  <si>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</si>
  <si>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</si>
  <si>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</si>
  <si>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</si>
  <si>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</si>
  <si>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</si>
  <si>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</si>
  <si>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</si>
  <si>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</si>
  <si>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</si>
  <si>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</si>
  <si>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</si>
  <si>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</si>
  <si>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</si>
  <si>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</si>
  <si>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760013103019-2024-00087-00</t>
  </si>
  <si>
    <t xml:space="preserve">JUZGADO 19 CIVIL DEL CIRCUITO DE CALI </t>
  </si>
  <si>
    <t>28 de junio del 2014</t>
  </si>
  <si>
    <t>021487962 / 144</t>
  </si>
  <si>
    <t>VCW911</t>
  </si>
  <si>
    <t>EMPRESA DE TRANSPORTE MASIVO ETM SA</t>
  </si>
  <si>
    <t xml:space="preserve"> JORGE ENRIQUE ROMERO PEÑA</t>
  </si>
  <si>
    <t xml:space="preserve">Carrera 8A # 21-33 del barrio Obrero de la ciudad de Cali – Valle del Cauca
</t>
  </si>
  <si>
    <t>3216275501 – 3185178659</t>
  </si>
  <si>
    <t>jorgeenro767@hotmail.com</t>
  </si>
  <si>
    <t>Unión Marital de Hecho</t>
  </si>
  <si>
    <t>03 de marzo de 1987</t>
  </si>
  <si>
    <t>27 años</t>
  </si>
  <si>
    <t>N/A</t>
  </si>
  <si>
    <t>No se indica en la demanda</t>
  </si>
  <si>
    <t>N/A medida cautelar</t>
  </si>
  <si>
    <t xml:space="preserve">De acuerdo con los hechos de la demanda, el 28 de junio del 2014, entre las 11:00 y 11:58 de la mañana, exactamente en la calle 15 con carrera 7 de la ciudad de Cali, se habría producido un accidente de tránsito en el que habría estado involucrado el vehículo de placa VCW911, conducido por el señor Rodrigo Morales Ruiz y de propiedad de ETM S.A., y el peatón Jorge Enrique Romero Peña. Según se aduce, el accidente se habría producido porque, mientras el vehículo se movilizaba por la calle 15, omite la señal de semáforo en rojo, arrollando al peatón cuando este aún se encontraba cruzando el paso peatonal de la vía de la carrera 7. Sobre estos hechos se elaboró informe policial en el que se atribuyó la hipótesis causal “405”al peatón: “cruzar sin observar” que se aportó con la demanda. No obstante, asevera el accionante que este no fue el factor determinante del accidente, sino que lo fue el hecho de que el vehículo iba en exceso de velocidad y que este además omitió la señal luminosa del semáforo en rojo sobre la vía de la calle 15. Como prueba de ello aportan copia del comparendo por no detenerse luz roja o amarilla de semáforo, contra el demandado Rodrigo Morales Ruiz. 
Como resultado del accidente el señor Jorge Enrique Romero Peña sufre las siguientes lesiones: “TCE SEVERO, TRAUMA COLUMNA CERVICAL, TRAUMA CERRADO DE TORAX y TRAUMA CERRADO DE ABDOMEN”. Medicina Legal dictaminó una incapacidad médico definitiva de 60 días, y las siguientes secuelas medico legales: “deformidad física que el cuerpo de carácter permanente, perturbación funcional de órgano del sistema central de carácter permanente, pérdida funcional de miembro superior derecho de carácter permanente, pérdida funcional de miembro inferior derecho de carácter permanente”.
Se resalta que en el escrito de la demanda se indica que el vehículo se encontraba asegurado por Mapfre Seguros Generales de Colombia, sin embargo, en la contestación a la demanda (pronunciamiento al hecho 24) aclara que la póliza que ampara este automotor se emitió por Allianz Seguros S.A. 
</t>
  </si>
  <si>
    <t>27122536- APJ32555</t>
  </si>
  <si>
    <t xml:space="preserve"> 21487962/144 </t>
  </si>
  <si>
    <t>4/01/2014 hasta las 24:00 horas del
03/01/2015.</t>
  </si>
  <si>
    <t>Daño a la vida de relación</t>
  </si>
  <si>
    <t>OK</t>
  </si>
  <si>
    <t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t>
  </si>
  <si>
    <t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t>
  </si>
  <si>
    <t>La contingencia se califica como REMOTA, toda vez que, aunque la Póliza Auto Colectivos Pesados No. 021487962 / 144, presta cobertura material y temporal, en el presente caso no se ha acreditado con suficiencia la responsabilidad del asegurado. 
En efecto, la Póliza de Autos No. 021487962 / 144, vigente entre el 04 de enero del 2014 y el 03 de enero del 2015, presta cobertura por cuanto se encontraba vigente para la fecha de los hechos (28/06/2014), y ampara la responsabilidad civil extracontractual derivada de la conducción del vehículo de placa VCW911, pretensión que se endilga en la demanda al asegurado. Asimismo, se evidencia que la reclamación directa al asegurado se presentó el 14 de diciembre de 2022, mediante un “derecho de petición” en el cual la parte accionante le solicita a ETM el pago de perjuicios derivados de la ocurrencia del accidente, por lo que a la fecha del llamamiento formulado por ETM no se ha configurado el fenómeno de la prescripción. De otro lado frente al llamante Rodrigo Morales Ruiz, no se observa en las piezas enviadas con la demanda ni con los antecedentes, que se hubiera presentado reclamación en su contra distinta a la de la demanda radicada este año, por lo que tampoco habría materializado la prescripción respecto de dicho llamamiento. 
No obstante, la responsabilidad del asegurado se encuentra desvirtuada por los siguientes motivos: (i) El IPAT codifica la causal 408. “PEATÓN CRUZA SIN OBSERVAR” el cual conserva presunción de legalidad; (ii) Se destaca que la parte demandante no solicita, anuncia ni aporta un Informe Técnico Pericial de Reconstrucción Forense de Accidente de Tránsito, que permita establecer una causal diferente a la referenciada. (iii) El demandante afirma, en contraposición a lo mencionado en el IPAT, que los hechos se configuraron porque el vehículo asegurado se pasó el semáforo en rojo e iba con exceso de velocidad, y como prueba de esto allega un comparendo contra el conductor del vehículo por la infracción de no detenerse ante luz roja; Sin embargo, se verifica que dicho comparendo fue emitido por una infracción cometida el 28 de junio de 2023, lo cual no tiene relación alguna con los hechos demandados que tuvieron lugar en el año 2014. (iv) Por lo anterior, con los elementos documentales que se tiene hasta el momento ninguno sirve para acreditar la responsabilidad que depreca la accionante, por lo contrario, estos dan cuenta de que se configura un eximente de responsabilidad por culpa exclusiva de la víctima. 
IMPORTANTE: Será necesario en este caso la obtención de un dictamen pericial, con el fin de acreditar la configuración de la culpa exclusiva de la víctima en la ocurrencia del accidente de tránsito.
Todo lo anterior se menciona sin perjuicio del carácter contingente del proceso</t>
  </si>
  <si>
    <t xml:space="preserve">Como liquidación objetiva de perjuicios se tiene la suma de $113.900.000, valor al que se llegó de la siguiente manera:
Daño moral: $77.500.000. Que se discrimina así: 
a) Jorge Enrique Romero Peña (víctima directa): $20.000.000
b) Liliana Patricia Andjujar Zuñiga (Compañera permanente): $20.000.000
c) Wlliam Andrés Andujar Zuñiga (hijastro): $15.000.000
d) Rogelio Romero Mora (padre): $15.000.000
e) Ferney Romero Peña (hermano): $7.500.000
f) Yadila Constanza Adujar Zuñiga (cuñada): $0
g) Marleny Zuñiga Zuñiga (suegra): $0.
Lo anterior teniendo en cuenta los pronunciamientos locales, y con fundamento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En este caso, de acuerdo al Informe Pericial de Clínica Forense realizado por Medicina Legal, se le concedieron 60 días de incapacidad a la víctima, y presentó además: deformidades físicas de carácter permanente, perturbación funcional de órgano del sistema central de carácter permanente, pérdida funcional de miembro superior e inferior derecho de carácter permanente, perturbación funcional de miembro superior e inferior izquierdo de carácter permanente, y perturbación funcional de órgano del sistema digestivo de carácter permanente. Hasta la fecha no tiene junta de calificación de invalidez. 
De igual manera, es de anotar en que la presunción de daño es solo para parientes de primer grado de consanguinidad esto según sentencia SP12969-2015, por lo que no existe presunción a favor de la señora Yadira Constanza Adujar Zuñiga y Marleny Zuñiga Zuñiga como cuñada y suegra de la víctima, respectivamente, y no se encuentra dentro del expediente pruebas que acredite los daños solicitados a favor del mismo. Por otro lado, se hace énfasis en que la presunción de daño para no aplica para padrastros, ya que no obra prueba de esta calidad en el proceso, esto según sentencia SP12969-2015; no obstante, se reconoce suma respecto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Daño a la vida de relación: $37.500.000. Que se discrimina así:
a) Jorge Enrique Romero Peña (víctima directa): $20.000.000
b) Liliana Patricia Andjujar Zuñiga (Compañera permanente): $5.000.000
c) Wlliam Andrés Andujar Zuñiga (hijastro): $5.000.000
d) Rogelio Romero Mora (padre): $5.000.000
e) Ferney Romero Peña (hermano): $2.500.000
f) Yadila Constanza Adujar Zuñiga (cuñada): $0
g) Marleny Zuñiga Zuñiga (suegra): $0.
Ante a esta tipología de perjuicios es preciso señalar que la misma recae sobre el arbitrio del juez acorde con las circunstancias particulares, además a partir de la sentencia SC4803-2019 está categoría resarcitoria cada vez más ha sido reconocida a terceros allegados a la víctima directa.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Debe tenerse en cuenta la suma de $5.000.000 para cada uno de los demandantes diferentes a la víctima directa que se encuentran dentro del primer grado de consanguinidad, pues en jurisprudencia SC665-2019 fue reconocido este monto como tope máximo del reconocimiento a estos daños a familiares de las víctimas directas. Y un máximo de $2,5000,000 para el hermano.  Por otro lado, se hace énfasis en que la presunción de daño para parientes en segundo grado de consanguinidad no genera presunción y dentro del expediente no obran pruebas suficientes que acrediten los daños solicitados por estos, esto según sentencia SP12969-2015, concretamente frente a la cuñada y la suegra de la víctima. No obstante, sí se tendrá en cuenta la solicitud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Análisis sobre la póliza: es de anotar que la póliza tiene un valor asegurado de $4.000.000.000 con un deducible de $1.100.000. De tal suerte, como las pretensiones aterrizadas ascienden a $115.000.000 la exposición económica de Allianz aplicando el deducible es de $113.900.000.
</t>
  </si>
  <si>
    <t>Por favor recordar que se debe ingresar la fecha de nacimiento de la conyugue 
R/ se agregó la información solicitada en la nota 322 en la relación de demandantes</t>
  </si>
  <si>
    <t xml:space="preserve">CONTESTACIÓN A LA DEMANDA 
1. LAS EXCEPCIONES PLANTEADAS POR EMPRESA DE TRANSPORTE MASIVO ETM S.A. Y EL SEÑOR RODRIGO MORALES RUIZ, QUIÉNES EFECTÚAN EL LLAMAMIENTO EN GARANTÍA A MI PROHIJADA  
2. HECHO EXCLUSIVO DE LA VÍCTIMA, COMO CAUSAL EXIMENTE DE RESPONSABILIDAD DE QUIENES INTEGRAN LA PARTE PASIVA DE LA ACCIÓN. 
3. INEXISTENCIA DE MEDIOS DE PRUEBA QUE PERMITAN ENDILGAR RESPONSABILIDAD CIVIL EN CABEZA DE LOS DEMANDADOS  
4. SUBSIDIARIA REDUCCIÓN DE INDEMNIZACIÓN EN ATENCIÓN A LA CONCURRENCIA DE CULPA. 
5. TASACIÓN INDEBIDA E INJUSTIFICADA DE LOS SUPUESTOS PERJUICIOS MORALES PRETENDIDOS POR LOS DEMANDANTES. 
6. IMPROCEDENCIA DEL RECONOCIMIENTO DEL SUPUESTO DAÑO A LA VIDA DE RELACIÓN, ASÍ COMO SU CUANTIFICACIÓN INDEBIDA E INJUSTIFICADA Y PRETENDIDA POR LOS DEMANDADOS. 
7. ENRIQUECIMIENTO SIN JUSTA CAUSA.  
8. PRESCRIPCIÓN DE LAS ACCIONES DERIVADAS DEL CONTRATO DE SEGURO
9. GENÉRICA Y OTRAS  
CONTESTACIÓN AL LLAMAMIENTO EN GARANTÍA FORMULADO POR EMPRESA DE TRANSPORTE MASIVO ETM S.A. 
1. INEXISTENCIA DE OBLIGACIÓN DE INDEMNIZAR A CARGO DE ALLIANZ SEGUROS S.A. POR LA NO REALIZACIÓN DEL RIESGO ASEGURADO Y EL INCUMPLIMIENTO DE LAS CARGAS DEL ARTÍCULO 1077 DEL CÓDIGO DE COMERCIO. 
2. CARÁCTER INDEMNIZATORIO DEL CONTRATO DE SEGURO. 
3. EN LAS CONDICIONES DE LA PÓLIZA NO. 021487962 / 144 SE PACTÓ UN DEDUCIBLE A CARGO DEL ASEGURADO 
4. EN TODO CASO, NO SE PODRÁ SUPERAR EL LÍMITE MÁXIMO DEL VALOR ASEGURADO EN LA PÓLIZA NO. 021487962 / 144  
5. CAUSALES DE EXCLUSIÓN DE COBERTURA DE LA PÓLIZA DE SEGURO DE AUTOMÓVILES No. 021487962 / 144 OTORGADA POR ALLIANZ SEGUROS S.A.
6. DISPONIBILIDAD DE LA SUMA ASEGURADA. 
7. INOPERANCIA DEL CONTRATO POR COEXISTENCIA DE SEGUROS ENTRE LA COMPAÑÍA ALLIANZ SEGUROS S.A. Y MAPFRE SEGUROS GENERALES DE COLOMBIA S.A. 
8. GENÉRICA O INNOMINADA Y OTRAS  
CONTESTACIÓN AL LLAMAMIENTO EN GARANTÍA FORMULADO POR RODRIGO MORALES RUIZ 
1. INEXISTENCIA DE OBLIGACIÓN DE INDEMNIZAR A CARGO DE ALLIANZ SEGUROS S.A. POR LA NO REALIZACIÓN DEL RIESGO ASEGURADO Y EL INCUMPLIMIENTO DE LAS CARGAS DEL ARTÍCULO 1077 DEL CÓDIGO DE COMERCIO. 
2. CARÁCTER INDEMNIZATORIO DEL CONTRATO DE SEGURO. 
3. EN LAS CONDICIONES DE LA PÓLIZA NO. 021487962 / 144 SE PACTÓ UN DEDUCIBLE A CARGO DEL ASEGURADO 
4. EN TODO CASO, NO SE PODRÁ SUPERAR EL LÍMITE MÁXIMO DEL VALOR ASEGURADO EN LA PÓLIZA NO. 021487962 / 144  
5. CAUSALES DE EXCLUSIÓN DE COBERTURA DE LA PÓLIZA DE SEGURO DE AUTOMÓVILES No. 021487962 / 144 OTORGADA POR ALLIANZ SEGUROS S.A
6. DISPONIBILIDAD DE LA SUMA ASEGURADA. 
7. INOPERANCIA DEL CONTRATO POR COEXISTENCIA DE SEGUROS ENTRE LA COMPAÑÍA ALLIANZ SEGUROS S.A. Y MAPFRE SEGUROS GENERALES DE COLOMBIA S.A. 
8. PRESCRIPCIÓN DE LAS ACCIONES DERIVADAS DEL CONTRATO DE SEGURO.  
9. GENÉRICA O INNOMINADA Y OTRAS </t>
  </si>
  <si>
    <t xml:space="preserve">CONCEPTO DE CONCILIACIÓN 330 </t>
  </si>
  <si>
    <t xml:space="preserve">SUMA SOLICITADA </t>
  </si>
  <si>
    <t>COMENTARIOS ABOGADO EXTERNO</t>
  </si>
  <si>
    <t>COMENTARIO OUT</t>
  </si>
  <si>
    <t>AUTORIZACIÓN COMPAÑÍA SUMA</t>
  </si>
  <si>
    <t xml:space="preserve">AUTORIZACIÓN COMPAÑÍA COMENTARIOS </t>
  </si>
  <si>
    <t>REMOTA</t>
  </si>
  <si>
    <t xml:space="preserve"> Doctoras, se fijó fecha de audiencia para el 11 diciembre del 2024 a las 9:00 am. 
- Se necesita representante legal. 
- Se sugiere no conciliar, debido a la contingencia remota del proceso.</t>
  </si>
  <si>
    <t>no</t>
  </si>
  <si>
    <t xml:space="preserve">nos vamos sin animo </t>
  </si>
  <si>
    <t>CAMBIO CONTINGENCIA PJ</t>
  </si>
  <si>
    <t xml:space="preserve">CONTINGENCIA ACTUAL </t>
  </si>
  <si>
    <t xml:space="preserve">CAMBIO DE CONTINGENCIA </t>
  </si>
  <si>
    <t xml:space="preserve">COMENTARIOS CAMBIO DE CONTINGENCIA </t>
  </si>
  <si>
    <t xml:space="preserve">ACTUALIZACIÓN DE CONTINGENCIA  </t>
  </si>
  <si>
    <t>Daño a la Salud que podría interpretarse como daño a la vida de relación</t>
  </si>
  <si>
    <t>027122536 - Apl. 194237</t>
  </si>
  <si>
    <r>
      <rPr>
        <b/>
        <sz val="11"/>
        <color theme="1"/>
        <rFont val="Calibri"/>
        <family val="2"/>
        <scheme val="minor"/>
      </rPr>
      <t>LIQUIDACIÓN OBJETIVADA:</t>
    </r>
    <r>
      <rPr>
        <sz val="11"/>
        <color theme="1"/>
        <rFont val="Calibri"/>
        <family val="2"/>
        <scheme val="minor"/>
      </rPr>
      <t xml:space="preserve">
Acto seguido procedo a incluir la actualización de la liquidación objetiva, tomando como base la actualización de baremos de la Corte en sentencia SC072 de 2025:
Como liquidación objetiva de perjuicios se tiene la suma de $326.305.000, valor al que se llegó de la siguiente manera:
Daño moral: $185.055.000. Que se discrimina así:
a) Jorge Enrique Romero Peña (víctima directa): 40 SMMLV $56.940.000.
b) Liliana Patricia Andújar Zúñiga (Compañera permanente): 30 SMMLV $ 42.705.000.
c) William Andrés Andújar Zúñiga (hijastro): 30 SMMLV $ 42.705.000.
d) Rogelio Romero Mora (padre): 30 SMMLV $ 42.705.000.
e) Ferney Romero Peña (hermano): $0
f) Yadila Constanza Adujar Zúñiga (cuñada): $0
g) Marleny Zúñiga Zúñiga (suegra): $0.
De acuerdo al Informe Pericial de Clínica Forense realizado por Medicina Legal, se le concedieron 60 días de incapacidad a la víctima, y presentó además: deformidades físicas de carácter permanente, perturbación funcional de órgano del sistema central de carácter permanente, pérdida funcional de miembro superior e inferior derecho de carácter permanente, perturbación funcional de miembro superior e inferior izquierdo de carácter permanente, y perturbación funcional de órgano del sistema digestivo de carácter permanente. Hasta la fecha no tiene junta de calificación de invalidez.
De igual manera, es de anotar en que la presunción de daño es solo para parientes de primer grado de consanguinidad esto según sentencia SP12969-2015, por lo que no existe presunción a favor del hermano, la cuñada y la suegra, y no se encuentra dentro del expediente pruebas que acredite el perjuicio solicitado a favor de los mismos. Se resalta particularmente que el señor Ferney Romero Peña (hermano) ni si quiera compareció a la audiencia inicial (al igual que el papá de la víctima), y no se realizó por el despacho el interrogatorio a la señora Yadila Constanza Adujar Zúñiga (cuñada) por innecesario. Si bien la señora Marleny Zúñiga Zúñiga (suegra) sí compareció la narración que efectuó de los hechos no da cuenta de una afectación emocional ni el agravio moral descrito en la demanda.
Por otro lado, se hace énfasis en que la presunción de daño para no aplica para padrastros, ya que no obra prueba de esta calidad en el proceso, esto según sentencia SP12969-2015; no obstante, se reconoce suma respecto del hijastro puesto que, en la diligencia en los interrogatorios, se confirmó la convivencia con el hijastro y la afectación emocional causada a este.
En este orden de ideas, aplicando la actualización de baremos realizada por la Corte Suprema de Justicia en Sentencia SC072 de 2025, se reconocen los valores indicados, en virtud de la prueba que existe hasta el momento del daño y los perjuicios derivados del mismo y el parentesco o afinidad con los demandantes. Así entonces, se tendrá en cuenta que el monto máximo en casos de muerte y por afectaciones corporales y/o mentales graves es de 100 SMMLV ($142.350.000 salario 2025). Sin embargo, en este caso el daño producido fueron lesiones personales de las que no hay prueba de la PCL; sí se cuenta con la historia clínica y el dictamen de medicina legal, con las perturbaciones de carácter permanente antes indicadas, por lo que se reconocerá como monto máximo a la víctima directa la suma de 40 SMMLV que coincide con la suma solicitada en la demanda y que por congruencia no podría reconocerse un valor superior  a lo pedido; y la suma de 30 SMMLV para cada uno de la compañera permanente, el padre y el hijastro.
Daño a la vida de relación: $142.350.000. Que se discrimina así:
a) Jorge Enrique Romero Peña (víctima directa): $ 42.705.000
b) Liliana Patricia Andújar Zúñiga (Compañera permanente): $ 42.705.000
c) William Andrés Andújar Zúñiga (hijastro): $ 28.470.000.
d) Rogelio Romero Mora (padre): $ 28.470.000.
e) Ferney Romero Peña (hermano): $0
f) Yadila Constanza Adujar Zúñiga (cuñada): $0
g) Marleny Zúñiga Zúñiga (suegra): $0.
Ante a esta tipología de perjuicios es preciso señalar que la misma recae sobre el arbitrio del juez acorde con las circunstancias particulares, además a partir de la sentencia SC4803-2019 y la de actualización de baremos SC072 de 2025, está categoría resarcitoria ha sido reconocida a terceros allegados a la víctima directa.
Se tendrá en cuenta que en este caso, de acuerdo al Informe Pericial de Clínica Forense realizado por Medicina Legal, se le concedieron 60 días de incapacidad a la víctima, y presentó además: deformidades físicas de carácter permanente, perturbación funcional de órgano del sistema central de carácter permanente, pérdida funcional de miembro superior e inferior derecho de carácter permanente, perturbación funcional de miembro superior e inferior izquierdo de carácter permanente, y perturbación funcional de órgano del sistema digestivo de carácter permanente. Hasta la fecha no tiene junta de calificación de invalidez.
De igual manera, es de anotar en que la presunción de daño es solo para parientes de primer grado de consanguinidad esto según sentencia SP12969-2015, por lo que no existe presunción a favor del hermano, la cuñada y la suegra, y no se encuentra dentro del expediente pruebas que acredite el perjuicio solicitado a favor de los mismos. Se resalta particularmente que el señor Ferney Romero Peña (hermano) ni si quiera compareció a la audiencia inicial (al igual que el papá de la víctima), y no se realizó por el despacho el interrogatorio a la señora Yadila Constanza Adujar Zúñiga (cuñada) por innecesario. Si bien la señora Marleny Zúñiga Zúñiga (suegra) sí compareció la narración que efectuó de los hechos no da cuenta de una afectación en su vida de relación de la forma descrita en la demanda.
Por otro lado, se hace énfasis en que la presunción de daño para no aplica para padrastros, ya que no obra prueba de esta calidad en el proceso, esto según sentencia SP12969-2015; no obstante, se reconoce suma respecto del hijastro puesto que, en la diligencia en los interrogatorios, se confirmó la convivencia con el hijastro y la afectación en su vida de relación.
Ahora bien, frente al criterio para liquidar este perjuicio debemos señalar lo siguiente; entre las páginas 76 y 77 de la Sentencia SC072 de 2025 existe un gráfico de hechos generadores del daño a la vida en relación, la víctima, y el porcentaje máximo indicativo empelado en comparación con el máximo parámetro indemnizatorio. Según esta tabla existen los siguientes hechos originadores del daño a la vida en relación:
-      Afectaciones graves que impiden actividades esenciales de la vida
-      Deformidad facial
-      Pérdidas parciales en los órganos de los sentidos
-      Fallecimiento de cónyuge, compañero (a) permanente o equivalentes
-      Otras afectaciones al cuerpo.
En este caso, si bien las conclusiones de medicina legal podrían inferir una afectación grave, lo cierto es que en el interrogatorio de parte no se pudo confirmar la magnitud de la afectación descrita en dicho informe o en la demanda, incluso la compañera permanente manifestó que el señor Jorge Enrique seguía esporádicamente y con muy poca frecuencia realizando unos trabajitos, en diseño de volantes, lo que querría decir que no está completamente incapacitado o que no se ha visto nulo el desarrollo normal de sus actividades diarias. Por lo que el daño se puede ubicar en la categoría de otras afectaciones en el cuerpo, las cuales se reconocen en un porcentaje indicativo entre el 3% y 15% frente al máximo parámetro indemnizatorio que para el daño en vida en relación fue tazado en 200 smlmv. Se aplica el máximo permitido, es decir, el 15% sobre 200 smlmv, el cual asciende a $42.705.000, el cual será reconocido a la víctima directa y a la compañera permanente, y de la mitad al padre e hijastro de la víctima directa. Estos valores se encuentren dentro de los límites solicitados en la demanda.
Análisis sobre la póliza: es de anotar que la póliza tiene un valor asegurado de $4.000.000.000 con un deducible de $1.100.000. De tal suerte, como las pretensiones aterrizadas ascienden a $327.405.000 la exposición económica de Allianz aplicando el deducible es de $326.305.000.
Finalmente preciso resaltar que la próxima audiencia de instrucción y juzgamiento esta agendada para el VIERNES 06 DE JUNIO A LAS 9 AM.</t>
    </r>
  </si>
  <si>
    <r>
      <rPr>
        <b/>
        <sz val="11"/>
        <color theme="1"/>
        <rFont val="Calibri"/>
        <family val="2"/>
        <scheme val="minor"/>
      </rPr>
      <t>DESPUÉS DE AUD. INICIAL - CONTINGENCIA EVENTUAL:</t>
    </r>
    <r>
      <rPr>
        <sz val="11"/>
        <color theme="1"/>
        <rFont val="Calibri"/>
        <family val="2"/>
        <scheme val="minor"/>
      </rPr>
      <t xml:space="preserve">
Amablemente informo que el día de hoy fenece el término para aportar el dictamen pericial que fue decretado en audiencia inicial el pasado 02 de abril del 2025. Ya contamos con la experticia, la cual adjunto, sin embargo, en vista de las conclusiones que esta aborda, en las que básicamente se confirma que no es posible determinar la causa determinante del accidente, no aportaremos el dictamen pericial, luego que este claramente sería inoficioso al no proporcionar elementos que lleven a confirmar la culpa exclusiva de la víctima en el hecho. 
En vista de lo anterior, consideramos necesario modificar la calificación del proceso a EVENTUAL, por cuanto si bien los elementos probatorios que se encuentran adosados hasta el momento nos arrojan indicios sobre el comportamiento imperito de la víctima directa y que tuvo incidencia en la producción del accidente, debemos adoptar una conducta cautelosa en tanto que se trata de un choque bus-peatón, siendo eventualmente más exigible respecto del conductor del vehículo asegurado una conducta más diligente. 
Conforme se había abordado precedentemente,  por el momento contamos con: (i) los interrogatorios de parte, este es un elemento importante luego que, con la narración efectuada tanto por la víctima directa como por el conductor del vehículo asegurado sobre la dinámica del accidente, se puede confrontar las versiones incoherentes de la víctima  en comparación con las del conductor del vehículo asegurado el cual fue directo y sin insistencias; (ii) el croquis y lo registrado en el IPAT, que codifica la causal 405 descrita en el informe como: “PEATÓN CRUZA SIN OBSERVAR” (aunque esta correspondería a “jugar en la vía), el cual conserva presunción de legalidad; (iii) sobre el proceso penal Rad. 760016000196201402040 se encuentra inactivo por imposibilidad de desvirtuar la presunción de inocencia, y en el expediente solo se encuentra la querella por lo que no constituye un elemento que sirva para los fines de declaración de responsabilidad; (iv) el demandante afirma, en contraposición a lo mencionado en el IPAT, que los hechos se configuraron porque el vehículo asegurado se pasó el semáforo en rojo e iba con exceso de velocidad, y como prueba de esto allegó un comparendo contra el conductor del vehículo por la infracción de no detenerse ante luz roja; sin embargo, se verifica que dicho comparendo fue emitido por una infracción cometida el 28 de junio de 2023, lo cual no tiene relación alguna con los hechos demandados que tuvieron lugar en el año 2014; (v)los demandantes no aportaron dictamen pericial RAT.
En efecto, los elementos de convicción  parecerían apuntar a la configuración de la culpa exclusiva de la víctima en el hecho (sumado a que el extremo actor no ha probado de forma fehaciente la conducta negligente incurrida por el asegurado), sin embargo, se reitera, optar por prudencia resulta necesario, en vista de que el conductor del bus asegurado es quien se encontraba desarrollando la conducta peligrosa y de un vehículo grande del que le era exigible una mayor prudencia.
Lo anterior si perjuicio del carácter contingente de la calificación.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</si>
</sst>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0" fontId="0" fillId="7" borderId="1" xfId="0" applyFill="1"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6" fontId="0" fillId="5" borderId="1" xfId="5" applyNumberFormat="1" applyFont="1" applyFill="1" applyBorder="1" applyAlignment="1">
      <alignment horizontal="center"/>
    </xf>
    <xf numFmtId="44" fontId="0" fillId="5" borderId="1" xfId="5" applyFont="1" applyFill="1" applyBorder="1" applyAlignment="1">
      <alignment horizontal="center"/>
    </xf>
    <xf numFmtId="0" fontId="9" fillId="2" borderId="4" xfId="0" applyFont="1" applyFill="1" applyBorder="1" applyAlignment="1">
      <alignment horizontal="center"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42" fontId="0" fillId="5" borderId="4" xfId="1" applyFont="1" applyFill="1" applyBorder="1" applyAlignment="1" applyProtection="1">
      <alignment horizontal="center" vertical="top"/>
    </xf>
  </cellXfs>
  <cellStyles count="6">
    <cellStyle name="Hipervínculo" xfId="4" builtinId="8"/>
    <cellStyle name="Hyperlink" xfId="3" xr:uid="{00000000-0005-0000-0000-000001000000}"/>
    <cellStyle name="Moneda" xfId="5"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5659396</xdr:colOff>
      <xdr:row>77</xdr:row>
      <xdr:rowOff>29297</xdr:rowOff>
    </xdr:to>
    <xdr:pic>
      <xdr:nvPicPr>
        <xdr:cNvPr id="2" name="Imagen 1">
          <a:extLst>
            <a:ext uri="{FF2B5EF4-FFF2-40B4-BE49-F238E27FC236}">
              <a16:creationId xmlns:a16="http://schemas.microsoft.com/office/drawing/2014/main" id="{74976594-A5DB-E25C-B255-5CF28ED0A9FD}"/>
            </a:ext>
          </a:extLst>
        </xdr:cNvPr>
        <xdr:cNvPicPr>
          <a:picLocks noChangeAspect="1"/>
        </xdr:cNvPicPr>
      </xdr:nvPicPr>
      <xdr:blipFill>
        <a:blip xmlns:r="http://schemas.openxmlformats.org/officeDocument/2006/relationships" r:embed="rId1"/>
        <a:stretch>
          <a:fillRect/>
        </a:stretch>
      </xdr:blipFill>
      <xdr:spPr>
        <a:xfrm>
          <a:off x="0" y="9582150"/>
          <a:ext cx="11079121" cy="5172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rgeenro767@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2" sqref="B2:C6"/>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156</v>
      </c>
      <c r="C2" s="54"/>
    </row>
    <row r="3" spans="1:3" x14ac:dyDescent="0.25">
      <c r="A3" s="5" t="s">
        <v>2</v>
      </c>
      <c r="B3" s="49" t="s">
        <v>157</v>
      </c>
      <c r="C3" s="50"/>
    </row>
    <row r="4" spans="1:3" ht="120.75" customHeight="1" x14ac:dyDescent="0.25">
      <c r="A4" s="5" t="s">
        <v>3</v>
      </c>
      <c r="B4" s="55" t="s">
        <v>179</v>
      </c>
      <c r="C4" s="50"/>
    </row>
    <row r="5" spans="1:3" ht="134.25" customHeight="1" x14ac:dyDescent="0.25">
      <c r="A5" s="5" t="s">
        <v>4</v>
      </c>
      <c r="B5" s="55" t="s">
        <v>178</v>
      </c>
      <c r="C5" s="50"/>
    </row>
    <row r="6" spans="1:3" x14ac:dyDescent="0.25">
      <c r="A6" s="5" t="s">
        <v>5</v>
      </c>
      <c r="B6" s="47" t="s">
        <v>114</v>
      </c>
      <c r="C6" s="47"/>
    </row>
    <row r="7" spans="1:3" x14ac:dyDescent="0.25">
      <c r="A7" s="27" t="s">
        <v>6</v>
      </c>
      <c r="B7" s="49" t="s">
        <v>115</v>
      </c>
      <c r="C7" s="50"/>
    </row>
    <row r="8" spans="1:3" ht="23.1" customHeight="1" x14ac:dyDescent="0.25">
      <c r="A8" s="28" t="s">
        <v>7</v>
      </c>
      <c r="B8" s="47" t="s">
        <v>162</v>
      </c>
      <c r="C8" s="47"/>
    </row>
    <row r="9" spans="1:3" x14ac:dyDescent="0.25">
      <c r="A9" s="28" t="s">
        <v>8</v>
      </c>
      <c r="B9" s="57">
        <v>1081728767</v>
      </c>
      <c r="C9" s="47"/>
    </row>
    <row r="10" spans="1:3" x14ac:dyDescent="0.25">
      <c r="A10" s="28" t="s">
        <v>9</v>
      </c>
      <c r="B10" s="48" t="s">
        <v>163</v>
      </c>
      <c r="C10" s="48"/>
    </row>
    <row r="11" spans="1:3" ht="15.75" customHeight="1" x14ac:dyDescent="0.25">
      <c r="A11" s="29" t="s">
        <v>10</v>
      </c>
      <c r="B11" s="48" t="s">
        <v>164</v>
      </c>
      <c r="C11" s="48"/>
    </row>
    <row r="12" spans="1:3" ht="21.75" customHeight="1" x14ac:dyDescent="0.25">
      <c r="A12" s="5" t="s">
        <v>11</v>
      </c>
      <c r="B12" s="63" t="s">
        <v>165</v>
      </c>
      <c r="C12" s="64"/>
    </row>
    <row r="13" spans="1:3" x14ac:dyDescent="0.25">
      <c r="A13" s="5" t="s">
        <v>12</v>
      </c>
      <c r="B13" s="47" t="s">
        <v>166</v>
      </c>
      <c r="C13" s="47"/>
    </row>
    <row r="14" spans="1:3" x14ac:dyDescent="0.25">
      <c r="A14" s="5" t="s">
        <v>13</v>
      </c>
      <c r="B14" s="58" t="s">
        <v>167</v>
      </c>
      <c r="C14" s="47"/>
    </row>
    <row r="15" spans="1:3" x14ac:dyDescent="0.25">
      <c r="A15" s="5" t="s">
        <v>14</v>
      </c>
      <c r="B15" s="47" t="s">
        <v>168</v>
      </c>
      <c r="C15" s="47"/>
    </row>
    <row r="16" spans="1:3" x14ac:dyDescent="0.25">
      <c r="A16" s="5" t="s">
        <v>15</v>
      </c>
      <c r="B16" s="47" t="s">
        <v>169</v>
      </c>
      <c r="C16" s="47"/>
    </row>
    <row r="17" spans="1:3" ht="15" customHeight="1" x14ac:dyDescent="0.25">
      <c r="A17" s="5" t="s">
        <v>16</v>
      </c>
      <c r="B17" s="48" t="s">
        <v>141</v>
      </c>
      <c r="C17" s="48"/>
    </row>
    <row r="18" spans="1:3" x14ac:dyDescent="0.25">
      <c r="A18" s="5" t="s">
        <v>17</v>
      </c>
      <c r="B18" s="48" t="s">
        <v>170</v>
      </c>
      <c r="C18" s="48"/>
    </row>
    <row r="19" spans="1:3" ht="18.75" customHeight="1" x14ac:dyDescent="0.25">
      <c r="A19" s="5" t="s">
        <v>18</v>
      </c>
      <c r="B19" s="51" t="s">
        <v>170</v>
      </c>
      <c r="C19" s="52"/>
    </row>
    <row r="20" spans="1:3" x14ac:dyDescent="0.25">
      <c r="A20" s="5" t="s">
        <v>19</v>
      </c>
      <c r="B20" s="47">
        <v>1</v>
      </c>
      <c r="C20" s="47"/>
    </row>
    <row r="21" spans="1:3" ht="17.25" customHeight="1" x14ac:dyDescent="0.25">
      <c r="A21" s="5" t="s">
        <v>20</v>
      </c>
      <c r="B21" s="48" t="s">
        <v>148</v>
      </c>
      <c r="C21" s="48"/>
    </row>
    <row r="22" spans="1:3" x14ac:dyDescent="0.25">
      <c r="A22" s="28" t="s">
        <v>21</v>
      </c>
      <c r="B22" s="59" t="s">
        <v>158</v>
      </c>
      <c r="C22" s="59"/>
    </row>
    <row r="23" spans="1:3" x14ac:dyDescent="0.25">
      <c r="A23" s="28" t="s">
        <v>22</v>
      </c>
      <c r="B23" s="62" t="s">
        <v>171</v>
      </c>
      <c r="C23" s="59"/>
    </row>
    <row r="24" spans="1:3" x14ac:dyDescent="0.25">
      <c r="A24" s="28" t="s">
        <v>23</v>
      </c>
      <c r="B24" s="62" t="s">
        <v>171</v>
      </c>
      <c r="C24" s="59"/>
    </row>
    <row r="25" spans="1:3" x14ac:dyDescent="0.25">
      <c r="A25" s="56" t="s">
        <v>24</v>
      </c>
      <c r="B25" s="59" t="s">
        <v>172</v>
      </c>
      <c r="C25" s="45"/>
    </row>
    <row r="26" spans="1:3" x14ac:dyDescent="0.25">
      <c r="A26" s="56"/>
      <c r="B26" s="45"/>
      <c r="C26" s="45"/>
    </row>
    <row r="27" spans="1:3" ht="409.5" customHeight="1" x14ac:dyDescent="0.25">
      <c r="A27" s="56"/>
      <c r="B27" s="45"/>
      <c r="C27" s="45"/>
    </row>
    <row r="28" spans="1:3" x14ac:dyDescent="0.25">
      <c r="A28" s="28" t="s">
        <v>25</v>
      </c>
      <c r="B28" s="45" t="s">
        <v>161</v>
      </c>
      <c r="C28" s="45"/>
    </row>
    <row r="29" spans="1:3" x14ac:dyDescent="0.25">
      <c r="A29" s="28" t="s">
        <v>26</v>
      </c>
      <c r="B29" s="59">
        <v>9001007785</v>
      </c>
      <c r="C29" s="45"/>
    </row>
    <row r="30" spans="1:3" x14ac:dyDescent="0.25">
      <c r="A30" s="28" t="s">
        <v>27</v>
      </c>
      <c r="B30" s="45" t="s">
        <v>160</v>
      </c>
      <c r="C30" s="45"/>
    </row>
    <row r="31" spans="1:3" x14ac:dyDescent="0.25">
      <c r="A31" s="28" t="s">
        <v>28</v>
      </c>
      <c r="B31" s="45" t="s">
        <v>159</v>
      </c>
      <c r="C31" s="45"/>
    </row>
    <row r="32" spans="1:3" x14ac:dyDescent="0.25">
      <c r="A32" s="28" t="s">
        <v>29</v>
      </c>
      <c r="B32" s="60">
        <v>45498</v>
      </c>
      <c r="C32" s="61"/>
    </row>
    <row r="33" spans="1:3" x14ac:dyDescent="0.25">
      <c r="A33" s="5" t="s">
        <v>30</v>
      </c>
      <c r="B33" s="58">
        <v>45518</v>
      </c>
      <c r="C33" s="58"/>
    </row>
    <row r="34" spans="1:3" ht="45" x14ac:dyDescent="0.25">
      <c r="A34" s="5" t="s">
        <v>31</v>
      </c>
      <c r="B34" s="58">
        <v>45546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32</v>
      </c>
      <c r="B1" s="84"/>
      <c r="C1" s="84"/>
    </row>
    <row r="2" spans="1:3" ht="15.75" customHeight="1" x14ac:dyDescent="0.25">
      <c r="A2" s="20" t="s">
        <v>33</v>
      </c>
      <c r="B2" s="74" t="s">
        <v>173</v>
      </c>
      <c r="C2" s="75"/>
    </row>
    <row r="3" spans="1:3" s="2" customFormat="1" x14ac:dyDescent="0.25">
      <c r="A3" s="5" t="s">
        <v>1</v>
      </c>
      <c r="B3" s="47" t="str">
        <f>'AUTOS  NOTA 322'!B2:C2</f>
        <v>760013103019-2024-00087-00</v>
      </c>
      <c r="C3" s="47"/>
    </row>
    <row r="4" spans="1:3" s="2" customFormat="1" x14ac:dyDescent="0.25">
      <c r="A4" s="5" t="s">
        <v>2</v>
      </c>
      <c r="B4" s="47" t="str">
        <f>'AUTOS  NOTA 322'!B3:C3</f>
        <v xml:space="preserve">JUZGADO 19 CIVIL DEL CIRCUITO DE CALI </v>
      </c>
      <c r="C4" s="47"/>
    </row>
    <row r="5" spans="1:3" s="2" customFormat="1" x14ac:dyDescent="0.25">
      <c r="A5" s="5" t="s">
        <v>3</v>
      </c>
      <c r="B5" s="47"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47"/>
    </row>
    <row r="6" spans="1:3" s="2" customFormat="1" x14ac:dyDescent="0.25">
      <c r="A6" s="5" t="s">
        <v>4</v>
      </c>
      <c r="B6" s="47"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47"/>
    </row>
    <row r="7" spans="1:3" s="2" customFormat="1" x14ac:dyDescent="0.25">
      <c r="A7" s="5" t="s">
        <v>5</v>
      </c>
      <c r="B7" s="47" t="str">
        <f>'AUTOS  NOTA 322'!B6:C6</f>
        <v>LLAMADA EN GARANTIA</v>
      </c>
      <c r="C7" s="47"/>
    </row>
    <row r="8" spans="1:3" s="2" customFormat="1" x14ac:dyDescent="0.25">
      <c r="A8" s="31" t="s">
        <v>34</v>
      </c>
      <c r="B8" s="47" t="s">
        <v>162</v>
      </c>
      <c r="C8" s="47"/>
    </row>
    <row r="9" spans="1:3" x14ac:dyDescent="0.25">
      <c r="A9" s="20" t="s">
        <v>35</v>
      </c>
      <c r="B9" s="47" t="s">
        <v>174</v>
      </c>
      <c r="C9" s="47"/>
    </row>
    <row r="10" spans="1:3" x14ac:dyDescent="0.25">
      <c r="A10" s="20" t="s">
        <v>36</v>
      </c>
      <c r="B10" s="47" t="s">
        <v>115</v>
      </c>
      <c r="C10" s="47"/>
    </row>
    <row r="11" spans="1:3" x14ac:dyDescent="0.25">
      <c r="A11" s="20" t="s">
        <v>38</v>
      </c>
      <c r="B11" s="67">
        <v>4000000000</v>
      </c>
      <c r="C11" s="68"/>
    </row>
    <row r="12" spans="1:3" x14ac:dyDescent="0.25">
      <c r="A12" s="20" t="s">
        <v>39</v>
      </c>
      <c r="B12" s="67">
        <v>1000000</v>
      </c>
      <c r="C12" s="68"/>
    </row>
    <row r="13" spans="1:3" x14ac:dyDescent="0.25">
      <c r="A13" s="20" t="s">
        <v>40</v>
      </c>
      <c r="B13" s="49"/>
      <c r="C13" s="50"/>
    </row>
    <row r="14" spans="1:3" x14ac:dyDescent="0.25">
      <c r="A14" s="20" t="s">
        <v>41</v>
      </c>
      <c r="B14" s="48" t="s">
        <v>175</v>
      </c>
      <c r="C14" s="47"/>
    </row>
    <row r="15" spans="1:3" x14ac:dyDescent="0.25">
      <c r="A15" s="20" t="s">
        <v>42</v>
      </c>
      <c r="B15" s="47" t="s">
        <v>111</v>
      </c>
      <c r="C15" s="47"/>
    </row>
    <row r="16" spans="1:3" x14ac:dyDescent="0.25">
      <c r="A16" s="20" t="s">
        <v>43</v>
      </c>
      <c r="B16" s="47" t="s">
        <v>111</v>
      </c>
      <c r="C16" s="47"/>
    </row>
    <row r="17" spans="1:3" x14ac:dyDescent="0.25">
      <c r="A17" s="71" t="s">
        <v>44</v>
      </c>
      <c r="B17" s="47"/>
      <c r="C17" s="47"/>
    </row>
    <row r="18" spans="1:3" x14ac:dyDescent="0.25">
      <c r="A18" s="72"/>
      <c r="B18" s="10" t="s">
        <v>45</v>
      </c>
      <c r="C18" s="10" t="s">
        <v>46</v>
      </c>
    </row>
    <row r="19" spans="1:3" x14ac:dyDescent="0.25">
      <c r="A19" s="72"/>
      <c r="B19" s="6" t="s">
        <v>47</v>
      </c>
      <c r="C19" s="6"/>
    </row>
    <row r="20" spans="1:3" x14ac:dyDescent="0.25">
      <c r="A20" s="72"/>
      <c r="B20" s="6"/>
      <c r="C20" s="6"/>
    </row>
    <row r="21" spans="1:3" x14ac:dyDescent="0.25">
      <c r="A21" s="73"/>
      <c r="B21" s="6"/>
      <c r="C21" s="6"/>
    </row>
    <row r="22" spans="1:3" x14ac:dyDescent="0.25">
      <c r="A22" s="20" t="s">
        <v>48</v>
      </c>
      <c r="B22" s="47" t="s">
        <v>118</v>
      </c>
      <c r="C22" s="47"/>
    </row>
    <row r="23" spans="1:3" x14ac:dyDescent="0.25">
      <c r="A23" s="20" t="s">
        <v>49</v>
      </c>
      <c r="B23" s="74" t="s">
        <v>118</v>
      </c>
      <c r="C23" s="75"/>
    </row>
    <row r="24" spans="1:3" x14ac:dyDescent="0.25">
      <c r="A24" s="20" t="s">
        <v>50</v>
      </c>
      <c r="B24" s="47" t="s">
        <v>147</v>
      </c>
      <c r="C24" s="47"/>
    </row>
    <row r="25" spans="1:3" x14ac:dyDescent="0.25">
      <c r="A25" s="20" t="s">
        <v>51</v>
      </c>
      <c r="B25" s="47" t="s">
        <v>118</v>
      </c>
      <c r="C25" s="47"/>
    </row>
    <row r="26" spans="1:3" x14ac:dyDescent="0.25">
      <c r="A26" s="20" t="s">
        <v>52</v>
      </c>
      <c r="B26" s="47" t="s">
        <v>118</v>
      </c>
      <c r="C26" s="47"/>
    </row>
    <row r="27" spans="1:3" x14ac:dyDescent="0.25">
      <c r="A27" s="19" t="s">
        <v>53</v>
      </c>
      <c r="B27" s="47" t="s">
        <v>118</v>
      </c>
      <c r="C27" s="47"/>
    </row>
    <row r="28" spans="1:3" x14ac:dyDescent="0.25">
      <c r="A28" s="76" t="s">
        <v>54</v>
      </c>
      <c r="B28" s="76"/>
      <c r="C28" s="76"/>
    </row>
    <row r="29" spans="1:3" x14ac:dyDescent="0.25">
      <c r="A29" s="69" t="s">
        <v>55</v>
      </c>
      <c r="B29" s="70"/>
      <c r="C29" s="11"/>
    </row>
    <row r="30" spans="1:3" x14ac:dyDescent="0.25">
      <c r="A30" s="69" t="s">
        <v>56</v>
      </c>
      <c r="B30" s="70"/>
      <c r="C30" s="11"/>
    </row>
    <row r="31" spans="1:3" x14ac:dyDescent="0.25">
      <c r="A31" s="69" t="s">
        <v>57</v>
      </c>
      <c r="B31" s="70"/>
      <c r="C31" s="12"/>
    </row>
    <row r="32" spans="1:3" x14ac:dyDescent="0.25">
      <c r="A32" s="69" t="s">
        <v>58</v>
      </c>
      <c r="B32" s="70"/>
      <c r="C32" s="11"/>
    </row>
    <row r="33" spans="1:3" x14ac:dyDescent="0.25">
      <c r="A33" s="69" t="s">
        <v>59</v>
      </c>
      <c r="B33" s="70"/>
      <c r="C33" s="11"/>
    </row>
    <row r="34" spans="1:3" x14ac:dyDescent="0.25">
      <c r="A34" s="69" t="s">
        <v>60</v>
      </c>
      <c r="B34" s="70"/>
      <c r="C34" s="13"/>
    </row>
    <row r="35" spans="1:3" x14ac:dyDescent="0.25">
      <c r="A35" s="65" t="s">
        <v>61</v>
      </c>
      <c r="B35" s="66"/>
      <c r="C35" s="14"/>
    </row>
    <row r="36" spans="1:3" x14ac:dyDescent="0.25">
      <c r="A36" s="65" t="s">
        <v>62</v>
      </c>
      <c r="B36" s="66"/>
      <c r="C36" s="15"/>
    </row>
    <row r="37" spans="1:3" x14ac:dyDescent="0.25">
      <c r="A37" s="77" t="s">
        <v>63</v>
      </c>
      <c r="B37" s="78"/>
      <c r="C37" s="15"/>
    </row>
    <row r="38" spans="1:3" x14ac:dyDescent="0.25">
      <c r="A38" s="79"/>
      <c r="B38" s="80"/>
      <c r="C38" s="15"/>
    </row>
    <row r="39" spans="1:3" x14ac:dyDescent="0.25">
      <c r="A39" s="81"/>
      <c r="B39" s="82"/>
      <c r="C39" s="15"/>
    </row>
    <row r="40" spans="1:3" x14ac:dyDescent="0.25">
      <c r="A40" s="83" t="s">
        <v>64</v>
      </c>
      <c r="B40" s="83"/>
      <c r="C40" s="83"/>
    </row>
    <row r="41" spans="1:3" x14ac:dyDescent="0.25">
      <c r="A41" s="17" t="s">
        <v>65</v>
      </c>
      <c r="B41" s="18"/>
      <c r="C41" s="15"/>
    </row>
    <row r="42" spans="1:3" x14ac:dyDescent="0.25">
      <c r="A42" s="65" t="s">
        <v>66</v>
      </c>
      <c r="B42" s="66"/>
      <c r="C42" s="15"/>
    </row>
    <row r="43" spans="1:3" x14ac:dyDescent="0.25">
      <c r="A43" s="65" t="s">
        <v>67</v>
      </c>
      <c r="B43" s="66"/>
      <c r="C43" s="15"/>
    </row>
    <row r="44" spans="1:3" x14ac:dyDescent="0.25">
      <c r="A44" s="17" t="s">
        <v>68</v>
      </c>
      <c r="B44" s="18"/>
      <c r="C44" s="15"/>
    </row>
    <row r="45" spans="1:3" x14ac:dyDescent="0.25">
      <c r="A45" s="17" t="s">
        <v>69</v>
      </c>
      <c r="B45" s="18"/>
      <c r="C45" s="15"/>
    </row>
    <row r="46" spans="1:3" x14ac:dyDescent="0.25">
      <c r="A46" s="65" t="s">
        <v>70</v>
      </c>
      <c r="B46" s="66"/>
      <c r="C46" s="15"/>
    </row>
    <row r="47" spans="1:3" x14ac:dyDescent="0.25">
      <c r="A47" s="17" t="s">
        <v>71</v>
      </c>
      <c r="B47" s="16"/>
      <c r="C47" s="15"/>
    </row>
    <row r="48" spans="1:3" x14ac:dyDescent="0.25">
      <c r="A48" s="65" t="s">
        <v>72</v>
      </c>
      <c r="B48" s="66"/>
      <c r="C48" s="15"/>
    </row>
    <row r="49" spans="1:3" x14ac:dyDescent="0.25">
      <c r="A49" s="65" t="s">
        <v>73</v>
      </c>
      <c r="B49" s="66"/>
      <c r="C49" s="15"/>
    </row>
    <row r="50" spans="1:3" x14ac:dyDescent="0.25">
      <c r="A50" s="65" t="s">
        <v>63</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zoomScale="85" zoomScaleNormal="85" workbookViewId="0">
      <selection activeCell="B10" sqref="B10:C1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74</v>
      </c>
      <c r="B1" s="84"/>
      <c r="C1" s="84"/>
    </row>
    <row r="2" spans="1:9" ht="15" customHeight="1" x14ac:dyDescent="0.25">
      <c r="A2" s="35" t="s">
        <v>33</v>
      </c>
      <c r="B2" s="89" t="str">
        <f>'AUTOS NOTA 321'!B2:C2</f>
        <v>27122536- APJ32555</v>
      </c>
      <c r="C2" s="90"/>
    </row>
    <row r="3" spans="1:9" x14ac:dyDescent="0.25">
      <c r="A3" s="36" t="s">
        <v>1</v>
      </c>
      <c r="B3" s="104" t="str">
        <f>'AUTOS  NOTA 322'!B2:C2</f>
        <v>760013103019-2024-00087-00</v>
      </c>
      <c r="C3" s="104"/>
    </row>
    <row r="4" spans="1:9" x14ac:dyDescent="0.25">
      <c r="A4" s="36" t="s">
        <v>2</v>
      </c>
      <c r="B4" s="104" t="str">
        <f>'AUTOS  NOTA 322'!B3:C3</f>
        <v xml:space="preserve">JUZGADO 19 CIVIL DEL CIRCUITO DE CALI </v>
      </c>
      <c r="C4" s="104"/>
    </row>
    <row r="5" spans="1:9" x14ac:dyDescent="0.25">
      <c r="A5" s="36" t="s">
        <v>3</v>
      </c>
      <c r="B5" s="104"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104"/>
    </row>
    <row r="6" spans="1:9" ht="15" customHeight="1" x14ac:dyDescent="0.25">
      <c r="A6" s="36" t="s">
        <v>4</v>
      </c>
      <c r="B6" s="104"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104"/>
    </row>
    <row r="7" spans="1:9" x14ac:dyDescent="0.25">
      <c r="A7" s="36" t="s">
        <v>5</v>
      </c>
      <c r="B7" s="104" t="str">
        <f>'AUTOS  NOTA 322'!B6:C6</f>
        <v>LLAMADA EN GARANTIA</v>
      </c>
      <c r="C7" s="104"/>
    </row>
    <row r="8" spans="1:9" x14ac:dyDescent="0.25">
      <c r="A8" s="38" t="s">
        <v>34</v>
      </c>
      <c r="B8" s="104" t="str">
        <f>'AUTOS  NOTA 322'!B7:C8</f>
        <v xml:space="preserve"> JORGE ENRIQUE ROMERO PEÑA</v>
      </c>
      <c r="C8" s="104"/>
    </row>
    <row r="9" spans="1:9" ht="30" x14ac:dyDescent="0.25">
      <c r="A9" s="36" t="s">
        <v>75</v>
      </c>
      <c r="B9" s="102">
        <f>SUM(C11,C12,C14,C15,C17)</f>
        <v>520000000</v>
      </c>
      <c r="C9" s="103"/>
    </row>
    <row r="10" spans="1:9" x14ac:dyDescent="0.25">
      <c r="A10" s="105" t="s">
        <v>76</v>
      </c>
      <c r="B10" s="94" t="s">
        <v>77</v>
      </c>
      <c r="C10" s="95"/>
    </row>
    <row r="11" spans="1:9" x14ac:dyDescent="0.25">
      <c r="A11" s="105"/>
      <c r="B11" s="37" t="s">
        <v>78</v>
      </c>
      <c r="C11" s="32"/>
    </row>
    <row r="12" spans="1:9" x14ac:dyDescent="0.25">
      <c r="A12" s="105"/>
      <c r="B12" s="37" t="s">
        <v>79</v>
      </c>
      <c r="C12" s="32"/>
    </row>
    <row r="13" spans="1:9" x14ac:dyDescent="0.25">
      <c r="A13" s="105"/>
      <c r="B13" s="94"/>
      <c r="C13" s="95"/>
    </row>
    <row r="14" spans="1:9" x14ac:dyDescent="0.25">
      <c r="A14" s="105"/>
      <c r="B14" s="37" t="s">
        <v>80</v>
      </c>
      <c r="C14" s="40">
        <v>260000000</v>
      </c>
    </row>
    <row r="15" spans="1:9" x14ac:dyDescent="0.25">
      <c r="A15" s="105"/>
      <c r="B15" s="37" t="s">
        <v>81</v>
      </c>
      <c r="C15" s="40">
        <v>260000000</v>
      </c>
      <c r="E15" t="s">
        <v>82</v>
      </c>
      <c r="F15" s="22">
        <v>0.7</v>
      </c>
    </row>
    <row r="16" spans="1:9" x14ac:dyDescent="0.25">
      <c r="A16" s="105"/>
      <c r="B16" s="94" t="s">
        <v>83</v>
      </c>
      <c r="C16" s="95"/>
      <c r="E16" t="s">
        <v>84</v>
      </c>
      <c r="F16" s="23">
        <v>0.3</v>
      </c>
      <c r="I16" s="25"/>
    </row>
    <row r="17" spans="1:9" x14ac:dyDescent="0.25">
      <c r="A17" s="105"/>
      <c r="B17" s="37"/>
      <c r="C17" s="41"/>
      <c r="F17" s="26"/>
      <c r="I17" s="25"/>
    </row>
    <row r="18" spans="1:9" ht="23.25" customHeight="1" x14ac:dyDescent="0.25">
      <c r="A18" s="39" t="s">
        <v>85</v>
      </c>
      <c r="B18" s="89" t="s">
        <v>122</v>
      </c>
      <c r="C18" s="90"/>
    </row>
    <row r="19" spans="1:9" ht="60" x14ac:dyDescent="0.25">
      <c r="A19" s="36" t="s">
        <v>86</v>
      </c>
      <c r="B19" s="96" t="s">
        <v>180</v>
      </c>
      <c r="C19" s="97"/>
    </row>
    <row r="20" spans="1:9" ht="15" customHeight="1" x14ac:dyDescent="0.25">
      <c r="A20" s="21" t="s">
        <v>87</v>
      </c>
      <c r="B20" s="91">
        <f>((C22+C23+C25+C26+C30+C28+C32+C34+C29+C33)-C37)*C36*C38</f>
        <v>113900000</v>
      </c>
      <c r="C20" s="91"/>
    </row>
    <row r="21" spans="1:9" x14ac:dyDescent="0.25">
      <c r="A21" s="7" t="s">
        <v>88</v>
      </c>
      <c r="B21" s="98" t="s">
        <v>77</v>
      </c>
      <c r="C21" s="99"/>
    </row>
    <row r="22" spans="1:9" x14ac:dyDescent="0.25">
      <c r="A22" s="100"/>
      <c r="B22" s="37" t="s">
        <v>78</v>
      </c>
      <c r="C22" s="32">
        <v>0</v>
      </c>
    </row>
    <row r="23" spans="1:9" x14ac:dyDescent="0.25">
      <c r="A23" s="101"/>
      <c r="B23" s="37" t="s">
        <v>79</v>
      </c>
      <c r="C23" s="32">
        <v>0</v>
      </c>
    </row>
    <row r="24" spans="1:9" x14ac:dyDescent="0.25">
      <c r="A24" s="101"/>
      <c r="B24" s="94" t="s">
        <v>89</v>
      </c>
      <c r="C24" s="95"/>
    </row>
    <row r="25" spans="1:9" x14ac:dyDescent="0.25">
      <c r="A25" s="101"/>
      <c r="B25" s="37" t="s">
        <v>80</v>
      </c>
      <c r="C25" s="32">
        <v>77500000</v>
      </c>
    </row>
    <row r="26" spans="1:9" ht="29.1" customHeight="1" x14ac:dyDescent="0.25">
      <c r="A26" s="101"/>
      <c r="B26" s="37" t="s">
        <v>176</v>
      </c>
      <c r="C26" s="32">
        <v>37500000</v>
      </c>
    </row>
    <row r="27" spans="1:9" x14ac:dyDescent="0.25">
      <c r="A27" s="101"/>
      <c r="B27" s="94" t="s">
        <v>90</v>
      </c>
      <c r="C27" s="95"/>
    </row>
    <row r="28" spans="1:9" x14ac:dyDescent="0.25">
      <c r="A28" s="101"/>
      <c r="B28" s="37" t="s">
        <v>91</v>
      </c>
      <c r="C28" s="32">
        <v>0</v>
      </c>
    </row>
    <row r="29" spans="1:9" x14ac:dyDescent="0.25">
      <c r="A29" s="101"/>
      <c r="B29" s="37" t="s">
        <v>78</v>
      </c>
      <c r="C29" s="32">
        <v>0</v>
      </c>
    </row>
    <row r="30" spans="1:9" x14ac:dyDescent="0.25">
      <c r="A30" s="101"/>
      <c r="B30" s="37" t="s">
        <v>79</v>
      </c>
      <c r="C30" s="32">
        <v>0</v>
      </c>
    </row>
    <row r="31" spans="1:9" x14ac:dyDescent="0.25">
      <c r="A31" s="101"/>
      <c r="B31" s="94" t="s">
        <v>92</v>
      </c>
      <c r="C31" s="95"/>
    </row>
    <row r="32" spans="1:9" x14ac:dyDescent="0.25">
      <c r="A32" s="101"/>
      <c r="B32" s="37"/>
      <c r="C32" s="32"/>
    </row>
    <row r="33" spans="1:3" x14ac:dyDescent="0.25">
      <c r="A33" s="101"/>
      <c r="B33" s="37" t="s">
        <v>78</v>
      </c>
      <c r="C33" s="32">
        <v>0</v>
      </c>
    </row>
    <row r="34" spans="1:3" x14ac:dyDescent="0.25">
      <c r="A34" s="101"/>
      <c r="B34" s="37" t="s">
        <v>79</v>
      </c>
      <c r="C34" s="32">
        <v>0</v>
      </c>
    </row>
    <row r="35" spans="1:3" x14ac:dyDescent="0.25">
      <c r="A35" s="101"/>
      <c r="B35" s="94" t="s">
        <v>93</v>
      </c>
      <c r="C35" s="95"/>
    </row>
    <row r="36" spans="1:3" x14ac:dyDescent="0.25">
      <c r="A36" s="101"/>
      <c r="B36" s="37" t="s">
        <v>94</v>
      </c>
      <c r="C36" s="33">
        <v>1</v>
      </c>
    </row>
    <row r="37" spans="1:3" x14ac:dyDescent="0.25">
      <c r="A37" s="101"/>
      <c r="B37" s="37" t="s">
        <v>39</v>
      </c>
      <c r="C37" s="34">
        <v>1100000</v>
      </c>
    </row>
    <row r="38" spans="1:3" x14ac:dyDescent="0.25">
      <c r="A38" s="101"/>
      <c r="B38" s="37" t="s">
        <v>95</v>
      </c>
      <c r="C38" s="33">
        <v>1</v>
      </c>
    </row>
    <row r="39" spans="1:3" x14ac:dyDescent="0.25">
      <c r="A39" s="24" t="s">
        <v>96</v>
      </c>
      <c r="B39" s="91">
        <f>IFERROR(B20*(VLOOKUP(B18,E15:F17,2,0)),16666)</f>
        <v>16666</v>
      </c>
      <c r="C39" s="91"/>
    </row>
    <row r="40" spans="1:3" ht="93" customHeight="1" x14ac:dyDescent="0.25">
      <c r="A40" s="36" t="s">
        <v>97</v>
      </c>
      <c r="B40" s="92" t="s">
        <v>181</v>
      </c>
      <c r="C40" s="93"/>
    </row>
    <row r="41" spans="1:3" ht="211.5" customHeight="1" x14ac:dyDescent="0.25">
      <c r="A41" s="36" t="s">
        <v>98</v>
      </c>
      <c r="B41" s="87" t="s">
        <v>183</v>
      </c>
      <c r="C41" s="88"/>
    </row>
    <row r="42" spans="1:3" ht="26.1" customHeight="1" x14ac:dyDescent="0.25">
      <c r="A42" s="43" t="s">
        <v>99</v>
      </c>
      <c r="B42" s="43"/>
      <c r="C42" s="43"/>
    </row>
    <row r="43" spans="1:3" x14ac:dyDescent="0.25">
      <c r="A43" s="42" t="s">
        <v>100</v>
      </c>
      <c r="B43" s="85" t="s">
        <v>177</v>
      </c>
      <c r="C43" s="85"/>
    </row>
    <row r="44" spans="1:3" ht="41.1" customHeight="1" x14ac:dyDescent="0.25">
      <c r="A44" s="42" t="s">
        <v>101</v>
      </c>
      <c r="B44" s="86" t="s">
        <v>182</v>
      </c>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2" sqref="B2:C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102</v>
      </c>
      <c r="B1" s="84"/>
      <c r="C1" s="84"/>
    </row>
    <row r="2" spans="1:3" x14ac:dyDescent="0.25">
      <c r="A2" s="20" t="s">
        <v>33</v>
      </c>
      <c r="B2" s="74" t="str">
        <f>'AUTOS NOTA 324'!B2:C2</f>
        <v>27122536- APJ32555</v>
      </c>
      <c r="C2" s="75"/>
    </row>
    <row r="3" spans="1:3" x14ac:dyDescent="0.25">
      <c r="A3" s="5" t="s">
        <v>1</v>
      </c>
      <c r="B3" s="47" t="str">
        <f>'AUTOS  NOTA 322'!B2:C2</f>
        <v>760013103019-2024-00087-00</v>
      </c>
      <c r="C3" s="47"/>
    </row>
    <row r="4" spans="1:3" x14ac:dyDescent="0.25">
      <c r="A4" s="5" t="s">
        <v>2</v>
      </c>
      <c r="B4" s="47" t="str">
        <f>'AUTOS  NOTA 322'!B3:C3</f>
        <v xml:space="preserve">JUZGADO 19 CIVIL DEL CIRCUITO DE CALI </v>
      </c>
      <c r="C4" s="47"/>
    </row>
    <row r="5" spans="1:3" x14ac:dyDescent="0.25">
      <c r="A5" s="5" t="s">
        <v>3</v>
      </c>
      <c r="B5" s="47"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47"/>
    </row>
    <row r="6" spans="1:3" ht="15" customHeight="1" x14ac:dyDescent="0.25">
      <c r="A6" s="5" t="s">
        <v>4</v>
      </c>
      <c r="B6" s="47"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47"/>
    </row>
    <row r="7" spans="1:3" ht="15" customHeight="1" x14ac:dyDescent="0.25">
      <c r="A7" s="5" t="s">
        <v>5</v>
      </c>
      <c r="B7" s="47" t="str">
        <f>'AUTOS  NOTA 322'!B6:C6</f>
        <v>LLAMADA EN GARANTIA</v>
      </c>
      <c r="C7" s="47"/>
    </row>
    <row r="8" spans="1:3" ht="15" customHeight="1" x14ac:dyDescent="0.25">
      <c r="A8" s="31" t="s">
        <v>34</v>
      </c>
      <c r="B8" s="47" t="str">
        <f>'AUTOS  NOTA 322'!B7:C8</f>
        <v xml:space="preserve"> JORGE ENRIQUE ROMERO PEÑA</v>
      </c>
      <c r="C8" s="47"/>
    </row>
    <row r="9" spans="1:3" ht="18.95" customHeight="1" x14ac:dyDescent="0.25">
      <c r="A9" s="5" t="s">
        <v>103</v>
      </c>
      <c r="B9" s="47"/>
      <c r="C9" s="47"/>
    </row>
    <row r="10" spans="1:3" x14ac:dyDescent="0.25">
      <c r="A10" s="7" t="s">
        <v>88</v>
      </c>
      <c r="B10" s="108">
        <f>'AUTOS NOTA 324'!B20:C20</f>
        <v>113900000</v>
      </c>
      <c r="C10" s="108"/>
    </row>
    <row r="11" spans="1:3" x14ac:dyDescent="0.25">
      <c r="A11" s="7" t="s">
        <v>104</v>
      </c>
      <c r="B11" s="109">
        <f>'AUTOS NOTA 324'!B39:C39</f>
        <v>16666</v>
      </c>
      <c r="C11" s="47"/>
    </row>
    <row r="12" spans="1:3" ht="30" x14ac:dyDescent="0.25">
      <c r="A12" s="7" t="s">
        <v>105</v>
      </c>
      <c r="B12" s="106"/>
      <c r="C12" s="107"/>
    </row>
    <row r="13" spans="1:3" ht="45" x14ac:dyDescent="0.25">
      <c r="A13" s="5" t="s">
        <v>106</v>
      </c>
      <c r="B13" s="47"/>
      <c r="C13" s="47"/>
    </row>
    <row r="14" spans="1:3" ht="45" x14ac:dyDescent="0.25">
      <c r="A14" s="5" t="s">
        <v>107</v>
      </c>
      <c r="B14" s="47"/>
      <c r="C14" s="47"/>
    </row>
    <row r="15" spans="1:3" x14ac:dyDescent="0.25">
      <c r="A15" s="5" t="s">
        <v>108</v>
      </c>
      <c r="B15" s="6"/>
      <c r="C15" s="6"/>
    </row>
    <row r="16" spans="1:3" x14ac:dyDescent="0.25">
      <c r="A16" s="7" t="s">
        <v>109</v>
      </c>
      <c r="B16" s="47"/>
      <c r="C16" s="47"/>
    </row>
    <row r="17" spans="1:3" x14ac:dyDescent="0.25">
      <c r="A17" s="6" t="s">
        <v>110</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AB88-032F-4986-A2DF-E6BDF67F6B8F}">
  <sheetPr>
    <tabColor theme="3" tint="-0.499984740745262"/>
  </sheetPr>
  <dimension ref="A1:H25"/>
  <sheetViews>
    <sheetView zoomScale="85" zoomScaleNormal="85" workbookViewId="0">
      <selection activeCell="B14" sqref="B14:C14"/>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113" t="s">
        <v>184</v>
      </c>
      <c r="B1" s="113"/>
      <c r="C1" s="113"/>
    </row>
    <row r="2" spans="1:3" x14ac:dyDescent="0.25">
      <c r="A2" s="44" t="s">
        <v>33</v>
      </c>
      <c r="B2" s="74" t="s">
        <v>173</v>
      </c>
      <c r="C2" s="75"/>
    </row>
    <row r="3" spans="1:3" x14ac:dyDescent="0.25">
      <c r="A3" s="5" t="s">
        <v>1</v>
      </c>
      <c r="B3" s="53" t="s">
        <v>156</v>
      </c>
      <c r="C3" s="54"/>
    </row>
    <row r="4" spans="1:3" x14ac:dyDescent="0.25">
      <c r="A4" s="5" t="s">
        <v>2</v>
      </c>
      <c r="B4" s="49" t="s">
        <v>157</v>
      </c>
      <c r="C4" s="50"/>
    </row>
    <row r="5" spans="1:3" ht="15" customHeight="1" x14ac:dyDescent="0.25">
      <c r="A5" s="5" t="s">
        <v>3</v>
      </c>
      <c r="B5" s="55" t="s">
        <v>179</v>
      </c>
      <c r="C5" s="50"/>
    </row>
    <row r="6" spans="1:3" ht="15" customHeight="1" x14ac:dyDescent="0.25">
      <c r="A6" s="5" t="s">
        <v>4</v>
      </c>
      <c r="B6" s="55" t="s">
        <v>178</v>
      </c>
      <c r="C6" s="50"/>
    </row>
    <row r="7" spans="1:3" x14ac:dyDescent="0.25">
      <c r="A7" s="5" t="s">
        <v>5</v>
      </c>
      <c r="B7" s="47" t="s">
        <v>114</v>
      </c>
      <c r="C7" s="47"/>
    </row>
    <row r="8" spans="1:3" x14ac:dyDescent="0.25">
      <c r="A8" s="5" t="s">
        <v>103</v>
      </c>
      <c r="B8" s="47" t="s">
        <v>190</v>
      </c>
      <c r="C8" s="47"/>
    </row>
    <row r="9" spans="1:3" x14ac:dyDescent="0.25">
      <c r="A9" s="7" t="s">
        <v>88</v>
      </c>
      <c r="B9" s="108">
        <v>113900000</v>
      </c>
      <c r="C9" s="108"/>
    </row>
    <row r="10" spans="1:3" x14ac:dyDescent="0.25">
      <c r="A10" s="5" t="s">
        <v>185</v>
      </c>
      <c r="B10" s="111">
        <v>0</v>
      </c>
      <c r="C10" s="112"/>
    </row>
    <row r="11" spans="1:3" ht="32.25" customHeight="1" x14ac:dyDescent="0.25">
      <c r="A11" s="5" t="s">
        <v>186</v>
      </c>
      <c r="B11" s="48" t="s">
        <v>191</v>
      </c>
      <c r="C11" s="47"/>
    </row>
    <row r="12" spans="1:3" ht="39" customHeight="1" x14ac:dyDescent="0.25">
      <c r="A12" s="5" t="s">
        <v>187</v>
      </c>
      <c r="B12" s="47"/>
      <c r="C12" s="47"/>
    </row>
    <row r="13" spans="1:3" ht="14.25" customHeight="1" x14ac:dyDescent="0.25">
      <c r="A13" s="5" t="s">
        <v>188</v>
      </c>
      <c r="B13" s="110" t="s">
        <v>192</v>
      </c>
      <c r="C13" s="110"/>
    </row>
    <row r="14" spans="1:3" ht="40.5" customHeight="1" x14ac:dyDescent="0.25">
      <c r="A14" s="5" t="s">
        <v>189</v>
      </c>
      <c r="B14" s="47" t="s">
        <v>193</v>
      </c>
      <c r="C14" s="47"/>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DBEFF2-741A-440E-A3FE-5180C58A9080}">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AEB0-5C54-4E63-88D3-8D027312ACB3}">
  <dimension ref="A1:F34"/>
  <sheetViews>
    <sheetView tabSelected="1" workbookViewId="0">
      <selection activeCell="B35" sqref="B35"/>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113" t="s">
        <v>194</v>
      </c>
      <c r="B1" s="113"/>
      <c r="C1" s="113"/>
    </row>
    <row r="2" spans="1:6" x14ac:dyDescent="0.25">
      <c r="A2" s="20" t="s">
        <v>33</v>
      </c>
      <c r="B2" s="74" t="s">
        <v>200</v>
      </c>
      <c r="C2" s="75"/>
    </row>
    <row r="3" spans="1:6" x14ac:dyDescent="0.25">
      <c r="A3" s="5" t="s">
        <v>1</v>
      </c>
      <c r="B3" s="53" t="s">
        <v>156</v>
      </c>
      <c r="C3" s="54"/>
    </row>
    <row r="4" spans="1:6" x14ac:dyDescent="0.25">
      <c r="A4" s="5" t="s">
        <v>2</v>
      </c>
      <c r="B4" s="49" t="s">
        <v>157</v>
      </c>
      <c r="C4" s="50"/>
    </row>
    <row r="5" spans="1:6" ht="15" customHeight="1" x14ac:dyDescent="0.25">
      <c r="A5" s="5" t="s">
        <v>3</v>
      </c>
      <c r="B5" s="55" t="s">
        <v>179</v>
      </c>
      <c r="C5" s="50"/>
    </row>
    <row r="6" spans="1:6" ht="15" customHeight="1" x14ac:dyDescent="0.25">
      <c r="A6" s="5" t="s">
        <v>4</v>
      </c>
      <c r="B6" s="55" t="s">
        <v>178</v>
      </c>
      <c r="C6" s="50"/>
    </row>
    <row r="7" spans="1:6" x14ac:dyDescent="0.25">
      <c r="A7" s="5" t="s">
        <v>5</v>
      </c>
      <c r="B7" s="47" t="s">
        <v>114</v>
      </c>
      <c r="C7" s="47"/>
    </row>
    <row r="8" spans="1:6" x14ac:dyDescent="0.25">
      <c r="A8" s="5" t="s">
        <v>195</v>
      </c>
      <c r="B8" s="47" t="s">
        <v>190</v>
      </c>
      <c r="C8" s="47"/>
    </row>
    <row r="9" spans="1:6" x14ac:dyDescent="0.25">
      <c r="A9" s="5" t="s">
        <v>196</v>
      </c>
      <c r="B9" s="47" t="s">
        <v>84</v>
      </c>
      <c r="C9" s="47"/>
    </row>
    <row r="10" spans="1:6" ht="51.75" customHeight="1" x14ac:dyDescent="0.25">
      <c r="A10" s="5" t="s">
        <v>197</v>
      </c>
      <c r="B10" s="48" t="s">
        <v>202</v>
      </c>
      <c r="C10" s="47"/>
    </row>
    <row r="11" spans="1:6" ht="21" customHeight="1" x14ac:dyDescent="0.25">
      <c r="A11" s="114"/>
      <c r="B11" s="114"/>
      <c r="C11" s="114"/>
      <c r="E11" t="s">
        <v>82</v>
      </c>
      <c r="F11" s="22">
        <v>0.7</v>
      </c>
    </row>
    <row r="12" spans="1:6" hidden="1" x14ac:dyDescent="0.25">
      <c r="A12" s="115"/>
      <c r="B12" s="115"/>
      <c r="C12" s="115"/>
      <c r="E12" t="s">
        <v>84</v>
      </c>
      <c r="F12" s="23">
        <v>0.3</v>
      </c>
    </row>
    <row r="13" spans="1:6" ht="18.75" x14ac:dyDescent="0.25">
      <c r="A13" s="84" t="s">
        <v>198</v>
      </c>
      <c r="B13" s="84"/>
      <c r="C13" s="84"/>
    </row>
    <row r="14" spans="1:6" ht="66" customHeight="1" x14ac:dyDescent="0.25">
      <c r="A14" s="39" t="s">
        <v>85</v>
      </c>
      <c r="B14" s="92" t="s">
        <v>201</v>
      </c>
      <c r="C14" s="93"/>
    </row>
    <row r="15" spans="1:6" ht="45" x14ac:dyDescent="0.25">
      <c r="A15" s="21" t="s">
        <v>87</v>
      </c>
      <c r="B15" s="116">
        <f>((C17+C18+C20+C21+C25+C23+C27+C29+C24+C28)-C32)*C31*C33</f>
        <v>326305000</v>
      </c>
      <c r="C15" s="116"/>
    </row>
    <row r="16" spans="1:6" x14ac:dyDescent="0.25">
      <c r="A16" s="7" t="s">
        <v>88</v>
      </c>
      <c r="B16" s="98" t="s">
        <v>77</v>
      </c>
      <c r="C16" s="99"/>
    </row>
    <row r="17" spans="1:3" x14ac:dyDescent="0.25">
      <c r="A17" s="100"/>
      <c r="B17" s="37" t="s">
        <v>78</v>
      </c>
      <c r="C17" s="32"/>
    </row>
    <row r="18" spans="1:3" x14ac:dyDescent="0.25">
      <c r="A18" s="101"/>
      <c r="B18" s="37" t="s">
        <v>79</v>
      </c>
      <c r="C18" s="32">
        <v>0</v>
      </c>
    </row>
    <row r="19" spans="1:3" x14ac:dyDescent="0.25">
      <c r="A19" s="101"/>
      <c r="B19" s="94" t="s">
        <v>89</v>
      </c>
      <c r="C19" s="95"/>
    </row>
    <row r="20" spans="1:3" x14ac:dyDescent="0.25">
      <c r="A20" s="101"/>
      <c r="B20" s="37" t="s">
        <v>80</v>
      </c>
      <c r="C20" s="32">
        <v>185055000</v>
      </c>
    </row>
    <row r="21" spans="1:3" ht="30" x14ac:dyDescent="0.25">
      <c r="A21" s="101"/>
      <c r="B21" s="37" t="s">
        <v>199</v>
      </c>
      <c r="C21" s="32">
        <v>142350000</v>
      </c>
    </row>
    <row r="22" spans="1:3" x14ac:dyDescent="0.25">
      <c r="A22" s="101"/>
      <c r="B22" s="94" t="s">
        <v>90</v>
      </c>
      <c r="C22" s="95"/>
    </row>
    <row r="23" spans="1:3" x14ac:dyDescent="0.25">
      <c r="A23" s="101"/>
      <c r="B23" s="37" t="s">
        <v>91</v>
      </c>
      <c r="C23" s="32">
        <v>0</v>
      </c>
    </row>
    <row r="24" spans="1:3" x14ac:dyDescent="0.25">
      <c r="A24" s="101"/>
      <c r="B24" s="37" t="s">
        <v>78</v>
      </c>
      <c r="C24" s="32">
        <v>0</v>
      </c>
    </row>
    <row r="25" spans="1:3" x14ac:dyDescent="0.25">
      <c r="A25" s="101"/>
      <c r="B25" s="37" t="s">
        <v>79</v>
      </c>
      <c r="C25" s="32">
        <v>0</v>
      </c>
    </row>
    <row r="26" spans="1:3" x14ac:dyDescent="0.25">
      <c r="A26" s="101"/>
      <c r="B26" s="94" t="s">
        <v>92</v>
      </c>
      <c r="C26" s="95"/>
    </row>
    <row r="27" spans="1:3" x14ac:dyDescent="0.25">
      <c r="A27" s="101"/>
      <c r="B27" s="37"/>
      <c r="C27" s="32"/>
    </row>
    <row r="28" spans="1:3" x14ac:dyDescent="0.25">
      <c r="A28" s="101"/>
      <c r="B28" s="37" t="s">
        <v>78</v>
      </c>
      <c r="C28" s="32">
        <v>0</v>
      </c>
    </row>
    <row r="29" spans="1:3" x14ac:dyDescent="0.25">
      <c r="A29" s="101"/>
      <c r="B29" s="37" t="s">
        <v>79</v>
      </c>
      <c r="C29" s="32">
        <v>0</v>
      </c>
    </row>
    <row r="30" spans="1:3" x14ac:dyDescent="0.25">
      <c r="A30" s="101"/>
      <c r="B30" s="94" t="s">
        <v>93</v>
      </c>
      <c r="C30" s="95"/>
    </row>
    <row r="31" spans="1:3" x14ac:dyDescent="0.25">
      <c r="A31" s="101"/>
      <c r="B31" s="37" t="s">
        <v>94</v>
      </c>
      <c r="C31" s="33">
        <v>1</v>
      </c>
    </row>
    <row r="32" spans="1:3" x14ac:dyDescent="0.25">
      <c r="A32" s="101"/>
      <c r="B32" s="37" t="s">
        <v>39</v>
      </c>
      <c r="C32" s="34">
        <v>1100000</v>
      </c>
    </row>
    <row r="33" spans="1:3" x14ac:dyDescent="0.25">
      <c r="A33" s="101"/>
      <c r="B33" s="37" t="s">
        <v>95</v>
      </c>
      <c r="C33" s="33">
        <v>1</v>
      </c>
    </row>
    <row r="34" spans="1:3" x14ac:dyDescent="0.25">
      <c r="A34" s="24" t="s">
        <v>96</v>
      </c>
      <c r="B34" s="91">
        <f>IFERROR(B15*(VLOOKUP(B14,E11:F13,2,0)),16666)</f>
        <v>16666</v>
      </c>
      <c r="C34" s="91"/>
    </row>
  </sheetData>
  <mergeCells count="21">
    <mergeCell ref="B34:C34"/>
    <mergeCell ref="B14:C14"/>
    <mergeCell ref="B15:C15"/>
    <mergeCell ref="B16:C16"/>
    <mergeCell ref="A17:A33"/>
    <mergeCell ref="B19:C19"/>
    <mergeCell ref="B22:C22"/>
    <mergeCell ref="B26:C26"/>
    <mergeCell ref="B30:C30"/>
    <mergeCell ref="B7:C7"/>
    <mergeCell ref="B8:C8"/>
    <mergeCell ref="B9:C9"/>
    <mergeCell ref="B10:C10"/>
    <mergeCell ref="A11:C12"/>
    <mergeCell ref="A13:C13"/>
    <mergeCell ref="A1:C1"/>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D9968F-5A67-4FE9-BFDB-37B7639412B6}">
          <x14:formula1>
            <xm:f>Hoja2!$K$1:$K$2</xm:f>
          </x14:formula1>
          <xm:sqref>B7:C7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25">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25">
      <c r="A3" t="s">
        <v>127</v>
      </c>
      <c r="C3" t="s">
        <v>128</v>
      </c>
      <c r="D3" s="2" t="s">
        <v>129</v>
      </c>
      <c r="E3" s="1" t="s">
        <v>130</v>
      </c>
      <c r="F3" s="2" t="s">
        <v>84</v>
      </c>
      <c r="G3" s="4">
        <v>0.3</v>
      </c>
      <c r="H3" t="s">
        <v>131</v>
      </c>
      <c r="I3" t="s">
        <v>132</v>
      </c>
      <c r="L3" s="30"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30" t="s">
        <v>143</v>
      </c>
    </row>
    <row r="6" spans="1:15" x14ac:dyDescent="0.25">
      <c r="E6" s="1" t="s">
        <v>144</v>
      </c>
      <c r="I6" t="s">
        <v>145</v>
      </c>
      <c r="L6" s="30" t="s">
        <v>146</v>
      </c>
    </row>
    <row r="7" spans="1:15" x14ac:dyDescent="0.25">
      <c r="E7" s="1" t="s">
        <v>147</v>
      </c>
      <c r="I7" t="s">
        <v>148</v>
      </c>
      <c r="L7" s="30" t="s">
        <v>149</v>
      </c>
    </row>
    <row r="8" spans="1:15" x14ac:dyDescent="0.25">
      <c r="E8" s="1" t="s">
        <v>150</v>
      </c>
      <c r="L8" s="30" t="s">
        <v>90</v>
      </c>
    </row>
    <row r="9" spans="1:15" x14ac:dyDescent="0.25">
      <c r="L9" s="30" t="s">
        <v>151</v>
      </c>
    </row>
    <row r="10" spans="1:15" x14ac:dyDescent="0.25">
      <c r="L10" s="30" t="s">
        <v>152</v>
      </c>
    </row>
    <row r="11" spans="1:15" x14ac:dyDescent="0.25">
      <c r="L11" s="30" t="s">
        <v>153</v>
      </c>
    </row>
    <row r="12" spans="1:15" x14ac:dyDescent="0.25">
      <c r="L12" s="30" t="s">
        <v>154</v>
      </c>
    </row>
    <row r="13" spans="1:15" x14ac:dyDescent="0.2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e7d3d6e7-89cb-4750-b948-5e984f176bb6"/>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4382931b-6036-484b-ad41-6810b26eb986"/>
    <ds:schemaRef ds:uri="http://www.w3.org/XML/1998/namespace"/>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vt:lpstr>
      <vt:lpstr>TASACION </vt:lpstr>
      <vt:lpstr>AUTOS NOTA 325</vt:lpstr>
      <vt:lpstr>CONCEPTO CONCILIACIÓN 330</vt:lpstr>
      <vt:lpstr>ACTUALIZACIÓN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 Herrera Abogados Asociados</cp:lastModifiedBy>
  <cp:revision/>
  <dcterms:created xsi:type="dcterms:W3CDTF">2020-12-07T14:41:17Z</dcterms:created>
  <dcterms:modified xsi:type="dcterms:W3CDTF">2025-05-25T09:01:31Z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