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8_{1A5D30C0-F398-4A2B-9E95-0C7BB1B89F93}" xr6:coauthVersionLast="47" xr6:coauthVersionMax="47" xr10:uidLastSave="{00000000-0000-0000-0000-000000000000}"/>
  <bookViews>
    <workbookView xWindow="-1875" yWindow="990" windowWidth="23250" windowHeight="13230"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20" i="8"/>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<sst xmlns="http://schemas.openxmlformats.org/spreadsheetml/2006/main" count="333" uniqueCount="224">
  <si>
    <t>SOLICITUD DE ANTECEDENTES -ABOGADO EXTERNO-</t>
  </si>
  <si>
    <t>RADICADO(23 DIGITOS)</t>
  </si>
  <si>
    <t>11001310301220240003400</t>
  </si>
  <si>
    <t>JUZGADO</t>
  </si>
  <si>
    <t>DOCE CIVIL DEL CIRCUITO DE BOGOTÁ</t>
  </si>
  <si>
    <t>DEMANDADO</t>
  </si>
  <si>
    <t>JOSÉ ISAÍAS BEDOYA VERGARA (CONDUCTOR); AMPARO HELENA ROLDAN GÓMEZ (PROPIETARIA VH); ALLIANZ SEGUROS S.A.</t>
  </si>
  <si>
    <t xml:space="preserve">DEMANDANTE </t>
  </si>
  <si>
    <t>MARIA CECILIA HENAO OROZCO (MADRE); ISAAC ALZATE POSADA(HIJO, NOVIEMBRE 24 DE 2018); JUAN JOSÉ ALZATE POSADA (HIJO, 8 DE ENERO DE 2014); KELLY JOHANNA ALZATE HENAO (HERMANA); ANGIE PAOLA ALZATE HENAO (HERMANA)</t>
  </si>
  <si>
    <t>TIPO DE VINCULACION COMPAÑÍA</t>
  </si>
  <si>
    <t>DEMANDA DIRECTA</t>
  </si>
  <si>
    <t xml:space="preserve">TIPO DE PERJUCIO </t>
  </si>
  <si>
    <t>RCE HOMICIDIO</t>
  </si>
  <si>
    <t>INTERVINIENTE -NOMBRE DE LESIONADO O MUERTO (S) DEL PROCESO</t>
  </si>
  <si>
    <t>JUAN DANIEL ALZATE HENAO (Q.E.P.D)</t>
  </si>
  <si>
    <t xml:space="preserve">NUMERO DE IDENTIFICACION </t>
  </si>
  <si>
    <t xml:space="preserve">DOMICILIO </t>
  </si>
  <si>
    <t>DESCONOCIDO</t>
  </si>
  <si>
    <t xml:space="preserve">TELEFONO </t>
  </si>
  <si>
    <t>CORREO ELECTRONICO</t>
  </si>
  <si>
    <t xml:space="preserve">ESTADO CIVIL </t>
  </si>
  <si>
    <t xml:space="preserve">FECHA DE NACIMIENTO </t>
  </si>
  <si>
    <t>DICIEMBRE 3 DE 1988</t>
  </si>
  <si>
    <t xml:space="preserve">EDAD AL MOMENTO DEL SINIESTRO </t>
  </si>
  <si>
    <t>33 AÑOS</t>
  </si>
  <si>
    <t xml:space="preserve">FECHA DE DEFUNCION </t>
  </si>
  <si>
    <t>21 DE MARZO DE 2022</t>
  </si>
  <si>
    <t xml:space="preserve">SITUCION LABORAL </t>
  </si>
  <si>
    <t>Ocupado - Autonomo</t>
  </si>
  <si>
    <t xml:space="preserve">PROFESION </t>
  </si>
  <si>
    <t>OFICIAL DE CONSTRUCCIÓN</t>
  </si>
  <si>
    <t xml:space="preserve">INGRESOS NETOS </t>
  </si>
  <si>
    <t>NUMERO DE LESIONADOS Y/O FALLECIDOS  SEGÚN IPAT</t>
  </si>
  <si>
    <t>UN MUERTO</t>
  </si>
  <si>
    <t xml:space="preserve">CONDICION </t>
  </si>
  <si>
    <t>Peaton</t>
  </si>
  <si>
    <t>FECHA DE LOS HECHOS</t>
  </si>
  <si>
    <t>FECHA DE SOLICITUD AUDIENCIA PREJUDICIAL</t>
  </si>
  <si>
    <t xml:space="preserve">NO SE ENUNCIA, SE SOLICITARON MEDIDAS CAUTELARES </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</si>
  <si>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</si>
  <si>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</si>
  <si>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21 de marzo de 2022, el municipio de Rionegro, Antioquia, ocurrió un accidente de tránsito entre el vehículo de placas TLM302 y el señor Juan Daniel Alzate Henao en calidad de peatón, quien falleció como resultado del accidente.
2. El vehículo de placas TLM302 era conducido por José Isaías Bedoya Vergara y tenía como propietaria a Amparo Helena Roldán Gómez. Contaba con una póliza de automóviles vigente para la fecha de los hechos, emitida por Allianz Seguros S.A.
3. La Secretaría de Movilidad de Rionegro elaboró un informe oficial del accidente de tránsito el mismo día del siniestro; igualmente, la Fiscalía 89 Seccional de Rionegro inició una investigación por el delito de homicidio culposo.
4. La familia de Juan Daniel Alzate Henao, quien tenía 33 años al momento de su muerte, presentó una reclamación ante Allianz Seguros S.A. para exigir el pago de una indemnización por los daños causados.  </t>
  </si>
  <si>
    <t>ASEGURADO</t>
  </si>
  <si>
    <t>AMPARO HELENA ROLDAN GOMEZ</t>
  </si>
  <si>
    <t>NIT ASEGURADO</t>
  </si>
  <si>
    <t>32.559.048</t>
  </si>
  <si>
    <t>PLACA VEHÍCULO ASEGURADO (SI APLICA)</t>
  </si>
  <si>
    <t>TLM302</t>
  </si>
  <si>
    <t>NO. PÓLIZA VINCULADA</t>
  </si>
  <si>
    <t>023003004 / 215</t>
  </si>
  <si>
    <t>FECHA DE ASIGNACIÓN</t>
  </si>
  <si>
    <t>JULIO 30 DE 2024</t>
  </si>
  <si>
    <t>FECHA DE NOTIFICACIÓN</t>
  </si>
  <si>
    <t>OCTUBRE 30 DE 2024</t>
  </si>
  <si>
    <t>FECHA DE CONTESTACION 
*RECOMENDACIÓN: FECHA MÁXIMA PARA CONTESTAR LA DEMANDA ACORDE A LO ESTIÚLADO EN LA NORMA.</t>
  </si>
  <si>
    <t>NOVIEMBRE 29 DE 2024</t>
  </si>
  <si>
    <t>REMISION DE ANTECEDENTES - ABOGADO INTERNO-</t>
  </si>
  <si>
    <t>SINIESTRO - APLICATIVO</t>
  </si>
  <si>
    <t xml:space="preserve">112392862   214416 </t>
  </si>
  <si>
    <t>Radicado(23 digitos)</t>
  </si>
  <si>
    <t>Juzgado</t>
  </si>
  <si>
    <t>Demandado</t>
  </si>
  <si>
    <t xml:space="preserve">Demandante </t>
  </si>
  <si>
    <t>Tipo de vinculacion compañía</t>
  </si>
  <si>
    <t>INTERVINIENTE</t>
  </si>
  <si>
    <t>PÓLIZA</t>
  </si>
  <si>
    <t>AMPARO A AFECTAR</t>
  </si>
  <si>
    <t>VALOR ASEGURADO</t>
  </si>
  <si>
    <t xml:space="preserve">$ 4.000.000.000 </t>
  </si>
  <si>
    <t>DEDUCIBLE</t>
  </si>
  <si>
    <t xml:space="preserve"> $ 1.700.000 </t>
  </si>
  <si>
    <t>MODALIDAD</t>
  </si>
  <si>
    <t>OCURRENCIA</t>
  </si>
  <si>
    <t xml:space="preserve">VIGENCIA </t>
  </si>
  <si>
    <t>01/11/2021 hasta las 24:00 horas del 31/10/2022.</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</si>
  <si>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</si>
  <si>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</si>
  <si>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</si>
  <si>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</si>
  <si>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</si>
  <si>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</si>
  <si>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</si>
  <si>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</si>
  <si>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</si>
  <si>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</si>
  <si>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</si>
  <si>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</si>
  <si>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</si>
  <si>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</si>
  <si>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</si>
  <si>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</si>
  <si>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</si>
  <si>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</si>
  <si>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</si>
  <si>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</si>
  <si>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</si>
  <si>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</si>
  <si>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</si>
  <si>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</si>
  <si>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</si>
  <si>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</si>
  <si>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</si>
  <si>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</si>
  <si>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</si>
  <si>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</si>
  <si>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</si>
  <si>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</si>
  <si>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</si>
  <si>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</si>
  <si>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</si>
  <si>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</si>
  <si>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</si>
  <si>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</si>
  <si>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</si>
  <si>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</si>
  <si>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</si>
  <si>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</si>
  <si>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</si>
  <si>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</si>
  <si>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</si>
  <si>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</si>
  <si>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</si>
  <si>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</si>
  <si>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</si>
  <si>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</si>
  <si>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 xml:space="preserve">La contingencia se califica como EVENTUAL, toda vez que dependerá del debate probatorio determinar si la responsabilidad de la ocurrencia en el accidente de tránsito estuvo en cabeza de la víctima en calidad de peatón y, si en consecuencia se configuró la causal exonerativa denominada "hecho exclusivo de la víctima". 
Lo primero que debe tomarse en consideración es que la Póliza Automóviles ColectivoPesados Nº 023003004/215, cuyo asegurada es AMPARO HELENA ROLDÁN GÓMEZ, presta cobertura material y temporal, de conformidad con los hechos y pretensiones expuestos en el líbelo de la demanda. Frente a la cobertura temporal, debe señalarse que la ocurrencia del accidente de tránsito (21 de marzo de 2022) se encuentra dentro de la delimitación temporal de la Póliza comprendida entre el 1 de noviembre de 2021 hasta el 31 de octubre de 2022. Aunado a ello, presta cobertura material en tanto ampara la responsabilidad civil extracontractual, pretensión que se le endilga al extremo pasivo.
Por otro lado, frente a la responsabilidad del asegurado, debe mencionarse que en esta instancia del proceso no está demostrada su responsabilidad en la ocurrencia del accidente de tránsito, y dependerá del debate probatorio determinar la causa y el responsable del mismo. En el Informe Policial de Accidente de Tránito se indicó como causa probable del accidente  la hipótesis No. 410 "Cruzar en estado de embriaguez", atribuible al señor Juan Daniel Alzate en calidad de peatón. Asimismo, es necesario tener en consideración que en la secretaría de movilidad de la alcaldía de Rionegro se tramitó un procedimiento contravencional por el accidente de tránsito del 21 de marzo de 2022, que concluyó con la resolución No. 2942 del 19 de agosto de 2022, en la que se estableció como responsable del accidente al señor Juan Daniel Alzate. Por su parte, el extremo actor aportó un dictamen pericial en el que se establece que el accidente fue consecuencia de un exceso de velocidad del vehículo asegurado. Asimismo, es necesario recordar que en la responsabilidad civil extracontractual por actividades peligrosas, prevista en el artículo  2356 del Código Civil, se tiene un régimen de culpa presunta. Es decir, que hay ua presunción de culpa en cabeza de quien ejerce una acitividad peligrosa, como lo es la conducción de un carrotanque con las características que tenía el vehículo asegurado. En ese sentido, bastaría con que la víctima pruebe que quien ejercía la actividad peligrosa fue quien generó el daño, el perjuicio en sí mismo y la relación de causalidad entre ambos, para que se predique la responsabilidad de quien ejerció la actividad peligrosa. Por lo anterior, será necesario controvertir el dictamen pericial en la oportunidad legal debida, a fin de confirmar o desvirtuar la responsabilidad del señor Juan Daniel Alzate en la ocurrencia del accidente de tránsito del 21 de marzo de 2022. Por tanto, solo hasta que se surta el debate probatorio, será posible determinar con certeza la causa del accidente y el responsable de su ocurrencia.
Lo anterior, sin perjuicio del carácter contingente del proceso.	</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</si>
  <si>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</si>
  <si>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</si>
  <si>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</si>
  <si>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</si>
  <si>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</si>
  <si>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</si>
  <si>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</si>
  <si>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</si>
  <si>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</si>
  <si>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</si>
  <si>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</si>
  <si>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</si>
  <si>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</si>
  <si>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Como liquidación objetiva de pretensiones se llegó a la suma de $596.660.195 Lo anterior, con base en los siguientes argumentos fácticos y jurídicos:
1. Lucro cesante: Se tendrá en cuenta la suma de $208,360,195 a título de lucro cesante consolidado y futuro a favor de los hijos menores de la víctima (Juan José e Isaac Alzate), en aplicación a la fórmula establecida por las altas Cortes, teniendo en cuenta los siguientes aspectos: (i) El salario mínimo vigente para la fecha del accidente, el cual se indexó con el IPC de octubre de 2024, que arroja un valor de $1,237,140, (ii)  y la expectativa de vida de la víctima por 46,5 años, teniendo que a la fecha del accidente contaba con 33,2 años, lo que arroja un valor final de $32,534,344 por concepto de lucro cesante consolidado (liquidado desde la fecha del accidente hasta el 3 de diciembre de 2024), y $175,815,851 por concepto de lucro cesante futuro (calculado desde el 4 de diciembre de 2024 y por la expectativa de vida del fallecido).
2. Daño Moral: Con ocasión a la afectación en el plano psíquico interno se trae a colación que la Corte Suprema de Justicia en sentencia SC 5340-2018 fijó como límite indemnizatorio la suma de $60.000.000 para la víctima directa y los familiares en primer grado de consanguinidad cuando con ocasión del hecho dañino se causen lesiones que generen afectaciones con trascendencia de gran envergadura para la víctima en su esfera interna, como ocurre en este caso. Teniendo en cuenta la afectación en el plano psíquico generada por los hechos objeto de debate, se tendrá en cuenta la suma de $60.000.000 para el menor Isaac Alzate Posada, $60,000,000 para el menor Juan José Alzate Posada, $60.000.000 para Maria Cecilia Henao Orozco. Asimismo, en cuanto a los perjuicios de los familiares de segundo grado de consanguinidad, la Corte SUprema de Justicia, Sala de Casación Civil ha establecido que la muerte de un familiar de segundo grado de consanguinidad debe ser resarcida por $30.000.000 (Sentencia del 7 de marzo dde 2019, M.P. Octavio Agusto Tejeiro Duque) en ese sentido, se deberá reconocer como daño moral a la señora Kelly Johana Alzate y Angie Paola Alzate, hermanas de la víctima, la suma de $30.000.000 a cada una. En ese sentido, el valor total a título de daño moral corresponde a $240.000.000
3. Daño a la vida en relación: Se tendrá en cuenta la suma de $50.000.000 para el menor Isaac Alzate Posada, $50,000,000 para el menor Juan José Alzate Posada y $50.000.000 para Maria Cecilia Henao Orozco. Todo esto, teniendo en cuenta que el señor Juan Daniel Alzate falleció como consecuencia del accidente de tránsito del 21 de marzo de 2022. Sobre el particular, la Corte Suprema de Justicia determinó en sentencia del 12 de noviembre de 2019 (M.P. Aroldo Wilson Quiroz) que este tipo de hechos afecta las dinámicas familiares. Así mismo, debe considerarse que recientemente los Despachos Judiciales también han reconocido la indemnización por este tipo de perjuicio para la familia directa del afectado. En consecuencia, para el reconocimiento del daño a la vida en relación se aplicó el criterio de proporcionalidad expuesto por la Corte Suprema de Justicia (Sentencia del 12/11/2019, Rad.: 73001-31-03-002-2009-00114-01).
4. Deducible: Para el presente caso se contempla un deducible de $1,700,000, el cual debe ser descontado del valor de las pretensiones, que asciende a la suma de $598,360,195, por lo que una vez aplicado el deducible, se llega al total de $596.660.195</t>
  </si>
  <si>
    <t>Defensa de la Aseguradora: (Enumerar y enunciar las excepciones propuestas demanda y/o llamamiento )</t>
  </si>
  <si>
    <t xml:space="preserve">EXCEPCIONES FRENTE A LA DEMANDA.
1.	EXIMENTE DE LA RESPONSABILIDAD DE LOS DEMANDANDOS POR CONFIGURARSE LA CAUSAL “HECHO EXCLUSIVO DE LA VICTIMA”.
2.	REDUCCIÓN DE LA INDEMNIZACIÓN POR LA INJERENCIA DEL TERCERO Y DE LA VÍCTIMA EN LA OCURRENCIA DEL HECHO. 
3.	IMPROCEDENCIA DE RECONOCIMIENTO Y TASACIÓN EXORBITANTE DEL DAÑO MORAL
4.	IMPROCEDENCIA DE RECONOCIMIENTO DEL DAÑO A LA VIDA EN RELACIÓN
5.	IMPROCEDENCIA DEL RECONOCIMIENTO DE LUCRO CESANTE 
6.	GENÉRICA O INNOMINADA
EXCEPCIONES FRENTE AL CONTRATO DE SEGURO
1.	INEXISTENCIA DE LA OBLIGACIÓN INDEMNIZATORIA A CARGO DE LA COMPAÑÍA ALLIANZ SEGUROS S.A. POR FALTA DE ACREDITACIÓN DE LAS CARGAS PREVISTAS EN EL ARTÍCULO 1077 DEL CÓDIGO DE COMERCIO
2.	RIESGOS EXPRESAMENTE EXCLUIDOS EN LA PÓLIZA SEGURO AUTO COLECTIVO PESADOS NO. 023003004 / 215
3.	CARÁCTER MERAMENTE INDEMNIZATORIO QUE REVISTEN LOS CONTRATOS DE SEGUROS.
4.	EN CUALQUIER CASO, DE NINGUNA FORMA SE PODRÁ EXCEDER EL LÍMITE DEL VALOR ASEGURADO.
5.	LIMITES MÁXIMOS DE RESPONSABILIDAD DEL ASEGURADOR EN LO ATINENTE AL DEDUCIBLE PACTADO EN LA PÓLIZA No. 023003004 / 215
6.	GENÉRICA O INNOMINADA
EXCEPCIONES DE FONDO FRENTE AL LLAMAMIENTO EN GARANTÍA
1.	FALTA DE LEGITIMACIÓN EN LA CAUSA PARA PROMOVER EL LLAMAMIENTO EN GARANTÍA POR PARTE DE JOSE ISAIAS BEDOYA VERGARA
2.	INEXISTENCIA DE OBLIGACIÓN INDEMNIZATORIA POR CUANTO NO SE HA REALIZADO EL RIESGO ASEGURADO EN LA PÓLIZA 023003004 / 215, EN LO QUE RESPECTA AL AMPARO DE RESPONSABILIDAD CIVIL.
3.	RIESGOS EXPRESAMENTE EXCLUIDOS EN LA PÓLIZA SEGURO AUTO COLECTIVO PESADOS NO. 023003004 / 215
4.	CARÁCTER MERAMENTE INDEMNIZATORIO QUE REVISTEN LOS CONTRATOS DE SEGUROS.
5.	EN CUALQUIER CASO, DE NINGUNA FORMA SE PODRÁ EXCEDER EL LÍMITE DEL VALOR ASEGURADO.
6.	LIMITES MÁXIMOS DE RESPONSABILIDAD DEL ASEGURADOR EN LO ATINENTE AL DEDUCIBLE PACTADO EN LA PÓLIZA No. 023003004 / 215
7.	GENÉRICA O INNOMINADA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</si>
  <si>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</si>
  <si>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</si>
  <si>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</si>
  <si>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</si>
  <si>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</si>
  <si>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</si>
  <si>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</si>
  <si>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</si>
  <si>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</si>
  <si>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</si>
  <si>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</si>
  <si>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</si>
  <si>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</si>
  <si>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</si>
  <si>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</si>
  <si>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</si>
  <si>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</si>
  <si>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</si>
  <si>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</si>
  <si>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</si>
  <si>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</si>
  <si>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</si>
  <si>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</si>
  <si>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</si>
  <si>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</si>
  <si>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</si>
  <si>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</si>
  <si>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</si>
  <si>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</si>
  <si>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</si>
  <si>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</si>
  <si>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</si>
  <si>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</si>
  <si>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</si>
  <si>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</si>
  <si>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</si>
  <si>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</si>
  <si>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</si>
  <si>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</si>
  <si>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</si>
  <si>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</si>
  <si>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</si>
  <si>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</si>
  <si>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</si>
  <si>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</si>
  <si>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</si>
  <si>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</si>
  <si>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</si>
  <si>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</si>
  <si>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RCE LESIONES </t>
  </si>
  <si>
    <t xml:space="preserve">SI </t>
  </si>
  <si>
    <t>CEDIDO</t>
  </si>
  <si>
    <t>FACULTATIVO</t>
  </si>
  <si>
    <t xml:space="preserve">Ocupado-trabajador cuenta ajena </t>
  </si>
  <si>
    <t xml:space="preserve">Ciclista </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</si>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</sst>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00_-;\-&quot;$&quot;\ * #,##0.00_-;_-&quot;$&quot;\ * &quot;-&quot;??_-;_-@_-"/>
  </numFmts>
  <fonts count="15">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b/>
      <sz val="11"/>
      <color rgb="FF000000"/>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2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4"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8"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8" fillId="2" borderId="4" xfId="0" applyFont="1" applyFill="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164" fontId="0" fillId="5" borderId="2" xfId="1" applyFont="1" applyFill="1" applyBorder="1" applyAlignment="1" applyProtection="1">
      <alignment horizontal="justify" vertical="top"/>
    </xf>
    <xf numFmtId="164"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xf numFmtId="0" fontId="0" fillId="5" borderId="1" xfId="0" applyFill="1" applyBorder="1" applyAlignment="1">
      <alignment horizontal="justify" vertical="top"/>
    </xf>
    <xf numFmtId="165"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4"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13" fillId="0" borderId="2" xfId="0" applyFont="1" applyBorder="1" applyAlignment="1">
      <alignment horizontal="center"/>
    </xf>
    <xf numFmtId="0" fontId="13" fillId="0" borderId="15" xfId="0" applyFont="1" applyBorder="1" applyAlignment="1">
      <alignment horizontal="center"/>
    </xf>
    <xf numFmtId="0" fontId="14" fillId="0" borderId="2" xfId="0" applyFont="1" applyBorder="1" applyAlignment="1"/>
    <xf numFmtId="0" fontId="14" fillId="0" borderId="3" xfId="0" applyFont="1" applyBorder="1" applyAlignment="1"/>
    <xf numFmtId="0" fontId="14" fillId="0" borderId="15" xfId="0" applyFont="1" applyBorder="1" applyAlignment="1"/>
    <xf numFmtId="0" fontId="14" fillId="0" borderId="2" xfId="0" applyFont="1" applyBorder="1" applyAlignment="1">
      <alignment wrapText="1"/>
    </xf>
    <xf numFmtId="0" fontId="14" fillId="0" borderId="3" xfId="0" applyFont="1" applyBorder="1" applyAlignment="1">
      <alignment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5" zoomScale="85" zoomScaleNormal="85" workbookViewId="0">
      <selection activeCell="B7" sqref="B7:C7"/>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25">
      <c r="A1" s="61" t="s">
        <v>0</v>
      </c>
      <c r="B1" s="61"/>
      <c r="C1" s="61"/>
    </row>
    <row r="2" spans="1:3">
      <c r="A2" s="5" t="s">
        <v>1</v>
      </c>
      <c r="B2" s="64" t="s">
        <v>2</v>
      </c>
      <c r="C2" s="65"/>
    </row>
    <row r="3" spans="1:3">
      <c r="A3" s="5" t="s">
        <v>3</v>
      </c>
      <c r="B3" s="62" t="s">
        <v>4</v>
      </c>
      <c r="C3" s="63"/>
    </row>
    <row r="4" spans="1:3">
      <c r="A4" s="5" t="s">
        <v>5</v>
      </c>
      <c r="B4" s="62" t="s">
        <v>6</v>
      </c>
      <c r="C4" s="63"/>
    </row>
    <row r="5" spans="1:3" ht="31.5" customHeight="1">
      <c r="A5" s="5" t="s">
        <v>7</v>
      </c>
      <c r="B5" s="62" t="s">
        <v>8</v>
      </c>
      <c r="C5" s="63"/>
    </row>
    <row r="6" spans="1:3">
      <c r="A6" s="5" t="s">
        <v>9</v>
      </c>
      <c r="B6" s="56" t="s">
        <v>10</v>
      </c>
      <c r="C6" s="56"/>
    </row>
    <row r="7" spans="1:3">
      <c r="A7" s="25" t="s">
        <v>11</v>
      </c>
      <c r="B7" s="62" t="s">
        <v>12</v>
      </c>
      <c r="C7" s="63"/>
    </row>
    <row r="8" spans="1:3" ht="23.1" customHeight="1">
      <c r="A8" s="26" t="s">
        <v>13</v>
      </c>
      <c r="B8" s="56" t="s">
        <v>14</v>
      </c>
      <c r="C8" s="56"/>
    </row>
    <row r="9" spans="1:3">
      <c r="A9" s="26" t="s">
        <v>15</v>
      </c>
      <c r="B9" s="56">
        <v>1036933060</v>
      </c>
      <c r="C9" s="56"/>
    </row>
    <row r="10" spans="1:3">
      <c r="A10" s="26" t="s">
        <v>16</v>
      </c>
      <c r="B10" s="57" t="s">
        <v>17</v>
      </c>
      <c r="C10" s="57"/>
    </row>
    <row r="11" spans="1:3" ht="30" customHeight="1">
      <c r="A11" s="27" t="s">
        <v>18</v>
      </c>
      <c r="B11" s="57">
        <v>3108277689</v>
      </c>
      <c r="C11" s="57"/>
    </row>
    <row r="12" spans="1:3" ht="30" customHeight="1">
      <c r="A12" s="5" t="s">
        <v>19</v>
      </c>
      <c r="B12" s="57" t="s">
        <v>17</v>
      </c>
      <c r="C12" s="57"/>
    </row>
    <row r="13" spans="1:3">
      <c r="A13" s="5" t="s">
        <v>20</v>
      </c>
      <c r="B13" s="57" t="s">
        <v>17</v>
      </c>
      <c r="C13" s="57"/>
    </row>
    <row r="14" spans="1:3">
      <c r="A14" s="5" t="s">
        <v>21</v>
      </c>
      <c r="B14" s="58" t="s">
        <v>22</v>
      </c>
      <c r="C14" s="56"/>
    </row>
    <row r="15" spans="1:3">
      <c r="A15" s="5" t="s">
        <v>23</v>
      </c>
      <c r="B15" s="56" t="s">
        <v>24</v>
      </c>
      <c r="C15" s="56"/>
    </row>
    <row r="16" spans="1:3">
      <c r="A16" s="5" t="s">
        <v>25</v>
      </c>
      <c r="B16" s="56" t="s">
        <v>26</v>
      </c>
      <c r="C16" s="56"/>
    </row>
    <row r="17" spans="1:3" ht="15" customHeight="1">
      <c r="A17" s="5" t="s">
        <v>27</v>
      </c>
      <c r="B17" s="57" t="s">
        <v>28</v>
      </c>
      <c r="C17" s="57"/>
    </row>
    <row r="18" spans="1:3">
      <c r="A18" s="5" t="s">
        <v>29</v>
      </c>
      <c r="B18" s="57" t="s">
        <v>30</v>
      </c>
      <c r="C18" s="57"/>
    </row>
    <row r="19" spans="1:3" ht="18.75" customHeight="1">
      <c r="A19" s="5" t="s">
        <v>31</v>
      </c>
      <c r="B19" s="57" t="s">
        <v>17</v>
      </c>
      <c r="C19" s="57"/>
    </row>
    <row r="20" spans="1:3">
      <c r="A20" s="5" t="s">
        <v>32</v>
      </c>
      <c r="B20" s="56" t="s">
        <v>33</v>
      </c>
      <c r="C20" s="56"/>
    </row>
    <row r="21" spans="1:3" ht="17.25" customHeight="1">
      <c r="A21" s="5" t="s">
        <v>34</v>
      </c>
      <c r="B21" s="57" t="s">
        <v>35</v>
      </c>
      <c r="C21" s="57"/>
    </row>
    <row r="22" spans="1:3">
      <c r="A22" s="26" t="s">
        <v>36</v>
      </c>
      <c r="B22" s="56" t="s">
        <v>26</v>
      </c>
      <c r="C22" s="56"/>
    </row>
    <row r="23" spans="1:3">
      <c r="A23" s="26" t="s">
        <v>37</v>
      </c>
      <c r="B23" s="55" t="s">
        <v>38</v>
      </c>
      <c r="C23" s="53"/>
    </row>
    <row r="24" spans="1:3">
      <c r="A24" s="26" t="s">
        <v>39</v>
      </c>
      <c r="B24" s="55" t="s">
        <v>38</v>
      </c>
      <c r="C24" s="53"/>
    </row>
    <row r="25" spans="1:3">
      <c r="A25" s="66" t="s">
        <v>40</v>
      </c>
      <c r="B25" s="53" t="s">
        <v>41</v>
      </c>
      <c r="C25" s="54"/>
    </row>
    <row r="26" spans="1:3">
      <c r="A26" s="66"/>
      <c r="B26" s="54"/>
      <c r="C26" s="54"/>
    </row>
    <row r="27" spans="1:3" ht="100.5" customHeight="1">
      <c r="A27" s="66"/>
      <c r="B27" s="54"/>
      <c r="C27" s="54"/>
    </row>
    <row r="28" spans="1:3">
      <c r="A28" s="26" t="s">
        <v>42</v>
      </c>
      <c r="B28" s="54" t="s">
        <v>43</v>
      </c>
      <c r="C28" s="54"/>
    </row>
    <row r="29" spans="1:3">
      <c r="A29" s="26" t="s">
        <v>44</v>
      </c>
      <c r="B29" s="54" t="s">
        <v>45</v>
      </c>
      <c r="C29" s="54"/>
    </row>
    <row r="30" spans="1:3">
      <c r="A30" s="26" t="s">
        <v>46</v>
      </c>
      <c r="B30" s="54" t="s">
        <v>47</v>
      </c>
      <c r="C30" s="54"/>
    </row>
    <row r="31" spans="1:3">
      <c r="A31" s="26" t="s">
        <v>48</v>
      </c>
      <c r="B31" s="54" t="s">
        <v>49</v>
      </c>
      <c r="C31" s="54"/>
    </row>
    <row r="32" spans="1:3">
      <c r="A32" s="26" t="s">
        <v>50</v>
      </c>
      <c r="B32" s="59" t="s">
        <v>51</v>
      </c>
      <c r="C32" s="60"/>
    </row>
    <row r="33" spans="1:3">
      <c r="A33" s="5" t="s">
        <v>52</v>
      </c>
      <c r="B33" s="58" t="s">
        <v>53</v>
      </c>
      <c r="C33" s="58"/>
    </row>
    <row r="34" spans="1:3" ht="45">
      <c r="A34" s="5" t="s">
        <v>54</v>
      </c>
      <c r="B34" s="58" t="s">
        <v>55</v>
      </c>
      <c r="C34" s="56"/>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4" zoomScaleNormal="100" workbookViewId="0">
      <selection activeCell="C31" sqref="C31"/>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25">
      <c r="A1" s="67" t="s">
        <v>56</v>
      </c>
      <c r="B1" s="67"/>
      <c r="C1" s="67"/>
    </row>
    <row r="2" spans="1:3" ht="15.75" customHeight="1">
      <c r="A2" s="20" t="s">
        <v>57</v>
      </c>
      <c r="B2" s="119" t="s">
        <v>58</v>
      </c>
      <c r="C2" s="120"/>
    </row>
    <row r="3" spans="1:3" s="2" customFormat="1">
      <c r="A3" s="5" t="s">
        <v>59</v>
      </c>
      <c r="B3" s="56" t="str">
        <f>'AUTOS  NOTA 322'!B2:C2</f>
        <v>11001310301220240003400</v>
      </c>
      <c r="C3" s="56"/>
    </row>
    <row r="4" spans="1:3" s="2" customFormat="1">
      <c r="A4" s="5" t="s">
        <v>60</v>
      </c>
      <c r="B4" s="56" t="str">
        <f>'AUTOS  NOTA 322'!B3:C3</f>
        <v>DOCE CIVIL DEL CIRCUITO DE BOGOTÁ</v>
      </c>
      <c r="C4" s="56"/>
    </row>
    <row r="5" spans="1:3" s="2" customFormat="1">
      <c r="A5" s="5" t="s">
        <v>61</v>
      </c>
      <c r="B5" s="56" t="str">
        <f>'AUTOS  NOTA 322'!B4:C4</f>
        <v>JOSÉ ISAÍAS BEDOYA VERGARA (CONDUCTOR); AMPARO HELENA ROLDAN GÓMEZ (PROPIETARIA VH); ALLIANZ SEGUROS S.A.</v>
      </c>
      <c r="C5" s="56"/>
    </row>
    <row r="6" spans="1:3" s="2" customFormat="1">
      <c r="A6" s="5" t="s">
        <v>62</v>
      </c>
      <c r="B6" s="56" t="str">
        <f>'AUTOS  NOTA 322'!B5:C5</f>
        <v>MARIA CECILIA HENAO OROZCO (MADRE); ISAAC ALZATE POSADA(HIJO, NOVIEMBRE 24 DE 2018); JUAN JOSÉ ALZATE POSADA (HIJO, 8 DE ENERO DE 2014); KELLY JOHANNA ALZATE HENAO (HERMANA); ANGIE PAOLA ALZATE HENAO (HERMANA)</v>
      </c>
      <c r="C6" s="56"/>
    </row>
    <row r="7" spans="1:3" s="2" customFormat="1">
      <c r="A7" s="5" t="s">
        <v>63</v>
      </c>
      <c r="B7" s="56" t="str">
        <f>'AUTOS  NOTA 322'!B6:C6</f>
        <v>DEMANDA DIRECTA</v>
      </c>
      <c r="C7" s="56"/>
    </row>
    <row r="8" spans="1:3" s="2" customFormat="1">
      <c r="A8" s="29" t="s">
        <v>64</v>
      </c>
      <c r="B8" s="56" t="str">
        <f>'AUTOS  NOTA 322'!B7:C8</f>
        <v>JUAN DANIEL ALZATE HENAO (Q.E.P.D)</v>
      </c>
      <c r="C8" s="56"/>
    </row>
    <row r="9" spans="1:3">
      <c r="A9" s="20" t="s">
        <v>65</v>
      </c>
      <c r="B9" s="121" t="s">
        <v>49</v>
      </c>
      <c r="C9" s="122"/>
    </row>
    <row r="10" spans="1:3">
      <c r="A10" s="20" t="s">
        <v>66</v>
      </c>
      <c r="B10" s="56" t="s">
        <v>12</v>
      </c>
      <c r="C10" s="56"/>
    </row>
    <row r="11" spans="1:3">
      <c r="A11" s="20" t="s">
        <v>67</v>
      </c>
      <c r="B11" s="121" t="s">
        <v>68</v>
      </c>
      <c r="C11" s="123"/>
    </row>
    <row r="12" spans="1:3">
      <c r="A12" s="20" t="s">
        <v>69</v>
      </c>
      <c r="B12" s="121" t="s">
        <v>70</v>
      </c>
      <c r="C12" s="123"/>
    </row>
    <row r="13" spans="1:3">
      <c r="A13" s="20" t="s">
        <v>71</v>
      </c>
      <c r="B13" s="62" t="s">
        <v>72</v>
      </c>
      <c r="C13" s="63"/>
    </row>
    <row r="14" spans="1:3">
      <c r="A14" s="20" t="s">
        <v>73</v>
      </c>
      <c r="B14" s="124" t="s">
        <v>74</v>
      </c>
      <c r="C14" s="125"/>
    </row>
    <row r="15" spans="1:3">
      <c r="A15" s="20" t="s">
        <v>75</v>
      </c>
      <c r="B15" s="62" t="s">
        <v>76</v>
      </c>
      <c r="C15" s="63"/>
    </row>
    <row r="16" spans="1:3">
      <c r="A16" s="20" t="s">
        <v>77</v>
      </c>
      <c r="B16" s="62" t="s">
        <v>76</v>
      </c>
      <c r="C16" s="63"/>
    </row>
    <row r="17" spans="1:3">
      <c r="A17" s="80" t="s">
        <v>78</v>
      </c>
      <c r="B17" s="62" t="s">
        <v>79</v>
      </c>
      <c r="C17" s="63"/>
    </row>
    <row r="18" spans="1:3">
      <c r="A18" s="81"/>
      <c r="B18" s="10" t="s">
        <v>80</v>
      </c>
      <c r="C18" s="10" t="s">
        <v>81</v>
      </c>
    </row>
    <row r="19" spans="1:3">
      <c r="A19" s="81"/>
      <c r="B19" s="6" t="s">
        <v>82</v>
      </c>
      <c r="C19" s="6"/>
    </row>
    <row r="20" spans="1:3">
      <c r="A20" s="81"/>
      <c r="B20" s="6"/>
      <c r="C20" s="6"/>
    </row>
    <row r="21" spans="1:3">
      <c r="A21" s="82"/>
      <c r="B21" s="6"/>
      <c r="C21" s="6"/>
    </row>
    <row r="22" spans="1:3">
      <c r="A22" s="20" t="s">
        <v>83</v>
      </c>
      <c r="B22" s="121" t="s">
        <v>84</v>
      </c>
      <c r="C22" s="122"/>
    </row>
    <row r="23" spans="1:3">
      <c r="A23" s="20" t="s">
        <v>85</v>
      </c>
      <c r="B23" s="121" t="s">
        <v>84</v>
      </c>
      <c r="C23" s="123"/>
    </row>
    <row r="24" spans="1:3">
      <c r="A24" s="20" t="s">
        <v>86</v>
      </c>
      <c r="B24" s="121" t="s">
        <v>87</v>
      </c>
      <c r="C24" s="122"/>
    </row>
    <row r="25" spans="1:3">
      <c r="A25" s="20" t="s">
        <v>88</v>
      </c>
      <c r="B25" s="121" t="s">
        <v>84</v>
      </c>
      <c r="C25" s="122"/>
    </row>
    <row r="26" spans="1:3">
      <c r="A26" s="20" t="s">
        <v>89</v>
      </c>
      <c r="B26" s="121">
        <v>0</v>
      </c>
      <c r="C26" s="122"/>
    </row>
    <row r="27" spans="1:3">
      <c r="A27" s="19" t="s">
        <v>90</v>
      </c>
      <c r="B27" s="121" t="s">
        <v>76</v>
      </c>
      <c r="C27" s="122"/>
    </row>
    <row r="28" spans="1:3">
      <c r="A28" s="68" t="s">
        <v>91</v>
      </c>
      <c r="B28" s="68"/>
      <c r="C28" s="68"/>
    </row>
    <row r="29" spans="1:3">
      <c r="A29" s="78" t="s">
        <v>92</v>
      </c>
      <c r="B29" s="79"/>
      <c r="C29" s="11" t="s">
        <v>93</v>
      </c>
    </row>
    <row r="30" spans="1:3">
      <c r="A30" s="78" t="s">
        <v>94</v>
      </c>
      <c r="B30" s="79"/>
      <c r="C30" s="11" t="s">
        <v>93</v>
      </c>
    </row>
    <row r="31" spans="1:3">
      <c r="A31" s="78" t="s">
        <v>95</v>
      </c>
      <c r="B31" s="79"/>
      <c r="C31" s="12" t="s">
        <v>93</v>
      </c>
    </row>
    <row r="32" spans="1:3">
      <c r="A32" s="78" t="s">
        <v>96</v>
      </c>
      <c r="B32" s="79"/>
      <c r="C32" s="11"/>
    </row>
    <row r="33" spans="1:3">
      <c r="A33" s="78" t="s">
        <v>97</v>
      </c>
      <c r="B33" s="79"/>
      <c r="C33" s="11"/>
    </row>
    <row r="34" spans="1:3">
      <c r="A34" s="78" t="s">
        <v>98</v>
      </c>
      <c r="B34" s="79"/>
      <c r="C34" s="13"/>
    </row>
    <row r="35" spans="1:3">
      <c r="A35" s="69" t="s">
        <v>99</v>
      </c>
      <c r="B35" s="70"/>
      <c r="C35" s="14"/>
    </row>
    <row r="36" spans="1:3">
      <c r="A36" s="69" t="s">
        <v>100</v>
      </c>
      <c r="B36" s="70"/>
      <c r="C36" s="15"/>
    </row>
    <row r="37" spans="1:3">
      <c r="A37" s="71" t="s">
        <v>101</v>
      </c>
      <c r="B37" s="72"/>
      <c r="C37" s="15"/>
    </row>
    <row r="38" spans="1:3">
      <c r="A38" s="73"/>
      <c r="B38" s="74"/>
      <c r="C38" s="15"/>
    </row>
    <row r="39" spans="1:3">
      <c r="A39" s="75"/>
      <c r="B39" s="76"/>
      <c r="C39" s="15"/>
    </row>
    <row r="40" spans="1:3">
      <c r="A40" s="77" t="s">
        <v>102</v>
      </c>
      <c r="B40" s="77"/>
      <c r="C40" s="77"/>
    </row>
    <row r="41" spans="1:3">
      <c r="A41" s="17" t="s">
        <v>103</v>
      </c>
      <c r="B41" s="18"/>
      <c r="C41" s="15"/>
    </row>
    <row r="42" spans="1:3">
      <c r="A42" s="69" t="s">
        <v>104</v>
      </c>
      <c r="B42" s="70"/>
      <c r="C42" s="15"/>
    </row>
    <row r="43" spans="1:3">
      <c r="A43" s="69" t="s">
        <v>105</v>
      </c>
      <c r="B43" s="70"/>
      <c r="C43" s="15"/>
    </row>
    <row r="44" spans="1:3">
      <c r="A44" s="17" t="s">
        <v>106</v>
      </c>
      <c r="B44" s="18"/>
      <c r="C44" s="15"/>
    </row>
    <row r="45" spans="1:3">
      <c r="A45" s="17" t="s">
        <v>107</v>
      </c>
      <c r="B45" s="18"/>
      <c r="C45" s="15"/>
    </row>
    <row r="46" spans="1:3">
      <c r="A46" s="69" t="s">
        <v>108</v>
      </c>
      <c r="B46" s="70"/>
      <c r="C46" s="15"/>
    </row>
    <row r="47" spans="1:3">
      <c r="A47" s="17" t="s">
        <v>109</v>
      </c>
      <c r="B47" s="16"/>
      <c r="C47" s="15"/>
    </row>
    <row r="48" spans="1:3">
      <c r="A48" s="69" t="s">
        <v>110</v>
      </c>
      <c r="B48" s="70"/>
      <c r="C48" s="15"/>
    </row>
    <row r="49" spans="1:3">
      <c r="A49" s="69" t="s">
        <v>111</v>
      </c>
      <c r="B49" s="70"/>
      <c r="C49" s="15"/>
    </row>
    <row r="50" spans="1:3">
      <c r="A50" s="69" t="s">
        <v>101</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B15:C16</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1" zoomScale="70" zoomScaleNormal="70" workbookViewId="0">
      <selection activeCell="A42" sqref="A42"/>
    </sheetView>
  </sheetViews>
  <sheetFormatPr defaultColWidth="0" defaultRowHeight="1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c r="A1" s="89" t="s">
        <v>112</v>
      </c>
      <c r="B1" s="89"/>
      <c r="C1" s="89"/>
    </row>
    <row r="2" spans="1:9">
      <c r="A2" s="33" t="s">
        <v>57</v>
      </c>
      <c r="B2" s="90" t="str">
        <f>'AUTOS NOTA 321'!B2:C2</f>
        <v xml:space="preserve">112392862   214416 </v>
      </c>
      <c r="C2" s="91"/>
    </row>
    <row r="3" spans="1:9">
      <c r="A3" s="34" t="s">
        <v>59</v>
      </c>
      <c r="B3" s="94" t="str">
        <f>'AUTOS  NOTA 322'!B2:C2</f>
        <v>11001310301220240003400</v>
      </c>
      <c r="C3" s="94"/>
    </row>
    <row r="4" spans="1:9">
      <c r="A4" s="34" t="s">
        <v>60</v>
      </c>
      <c r="B4" s="94" t="str">
        <f>'AUTOS  NOTA 322'!B3:C3</f>
        <v>DOCE CIVIL DEL CIRCUITO DE BOGOTÁ</v>
      </c>
      <c r="C4" s="94"/>
    </row>
    <row r="5" spans="1:9">
      <c r="A5" s="34" t="s">
        <v>61</v>
      </c>
      <c r="B5" s="94" t="str">
        <f>'AUTOS  NOTA 322'!B4:C4</f>
        <v>JOSÉ ISAÍAS BEDOYA VERGARA (CONDUCTOR); AMPARO HELENA ROLDAN GÓMEZ (PROPIETARIA VH); ALLIANZ SEGUROS S.A.</v>
      </c>
      <c r="C5" s="94"/>
    </row>
    <row r="6" spans="1:9" ht="15" customHeight="1">
      <c r="A6" s="34" t="s">
        <v>62</v>
      </c>
      <c r="B6" s="94" t="str">
        <f>'AUTOS  NOTA 322'!B5:C5</f>
        <v>MARIA CECILIA HENAO OROZCO (MADRE); ISAAC ALZATE POSADA(HIJO, NOVIEMBRE 24 DE 2018); JUAN JOSÉ ALZATE POSADA (HIJO, 8 DE ENERO DE 2014); KELLY JOHANNA ALZATE HENAO (HERMANA); ANGIE PAOLA ALZATE HENAO (HERMANA)</v>
      </c>
      <c r="C6" s="94"/>
    </row>
    <row r="7" spans="1:9">
      <c r="A7" s="34" t="s">
        <v>63</v>
      </c>
      <c r="B7" s="94" t="str">
        <f>'AUTOS  NOTA 322'!B6:C6</f>
        <v>DEMANDA DIRECTA</v>
      </c>
      <c r="C7" s="94"/>
    </row>
    <row r="8" spans="1:9">
      <c r="A8" s="36" t="s">
        <v>64</v>
      </c>
      <c r="B8" s="94" t="str">
        <f>'AUTOS  NOTA 322'!B7:C8</f>
        <v>JUAN DANIEL ALZATE HENAO (Q.E.P.D)</v>
      </c>
      <c r="C8" s="94"/>
    </row>
    <row r="9" spans="1:9">
      <c r="A9" s="34" t="s">
        <v>113</v>
      </c>
      <c r="B9" s="87">
        <f>SUM(C11,C12,C14,C15,C17)</f>
        <v>1216886882</v>
      </c>
      <c r="C9" s="88"/>
    </row>
    <row r="10" spans="1:9">
      <c r="A10" s="95" t="s">
        <v>114</v>
      </c>
      <c r="B10" s="92" t="s">
        <v>115</v>
      </c>
      <c r="C10" s="93"/>
    </row>
    <row r="11" spans="1:9">
      <c r="A11" s="95"/>
      <c r="B11" s="35" t="s">
        <v>116</v>
      </c>
      <c r="C11" s="30">
        <v>176886882</v>
      </c>
    </row>
    <row r="12" spans="1:9">
      <c r="A12" s="95"/>
      <c r="B12" s="35" t="s">
        <v>117</v>
      </c>
      <c r="C12" s="30"/>
    </row>
    <row r="13" spans="1:9">
      <c r="A13" s="95"/>
      <c r="B13" s="92"/>
      <c r="C13" s="93"/>
    </row>
    <row r="14" spans="1:9">
      <c r="A14" s="95"/>
      <c r="B14" s="35" t="s">
        <v>118</v>
      </c>
      <c r="C14" s="38">
        <v>520000000</v>
      </c>
    </row>
    <row r="15" spans="1:9">
      <c r="A15" s="95"/>
      <c r="B15" s="35" t="s">
        <v>119</v>
      </c>
      <c r="C15" s="38">
        <v>520000000</v>
      </c>
      <c r="E15" s="41" t="s">
        <v>120</v>
      </c>
      <c r="F15" s="42">
        <v>0.7</v>
      </c>
    </row>
    <row r="16" spans="1:9">
      <c r="A16" s="95"/>
      <c r="B16" s="92" t="s">
        <v>121</v>
      </c>
      <c r="C16" s="93"/>
      <c r="E16" s="41" t="s">
        <v>122</v>
      </c>
      <c r="F16" s="43">
        <v>0.3</v>
      </c>
      <c r="I16" s="44"/>
    </row>
    <row r="17" spans="1:9">
      <c r="A17" s="95"/>
      <c r="B17" s="35"/>
      <c r="C17" s="39"/>
      <c r="F17" s="45"/>
      <c r="I17" s="44"/>
    </row>
    <row r="18" spans="1:9" ht="23.25" customHeight="1">
      <c r="A18" s="37" t="s">
        <v>123</v>
      </c>
      <c r="B18" s="90" t="s">
        <v>122</v>
      </c>
      <c r="C18" s="91"/>
    </row>
    <row r="19" spans="1:9" ht="30.75">
      <c r="A19" s="34" t="s">
        <v>124</v>
      </c>
      <c r="B19" s="103" t="s">
        <v>125</v>
      </c>
      <c r="C19" s="104"/>
    </row>
    <row r="20" spans="1:9" ht="15" customHeight="1">
      <c r="A20" s="46" t="s">
        <v>126</v>
      </c>
      <c r="B20" s="100">
        <f>((C22+C23+C25+C26+C30+C28+C32+C34+C29+C33)-C37-C38)*C36*C39</f>
        <v>596660195</v>
      </c>
      <c r="C20" s="100"/>
    </row>
    <row r="21" spans="1:9">
      <c r="A21" s="37" t="s">
        <v>127</v>
      </c>
      <c r="B21" s="105" t="s">
        <v>115</v>
      </c>
      <c r="C21" s="106"/>
    </row>
    <row r="22" spans="1:9">
      <c r="A22" s="98"/>
      <c r="B22" s="35" t="s">
        <v>116</v>
      </c>
      <c r="C22" s="30">
        <v>208360195</v>
      </c>
    </row>
    <row r="23" spans="1:9">
      <c r="A23" s="99"/>
      <c r="B23" s="35" t="s">
        <v>117</v>
      </c>
      <c r="C23" s="30">
        <v>0</v>
      </c>
    </row>
    <row r="24" spans="1:9">
      <c r="A24" s="99"/>
      <c r="B24" s="92" t="s">
        <v>128</v>
      </c>
      <c r="C24" s="93"/>
    </row>
    <row r="25" spans="1:9">
      <c r="A25" s="99"/>
      <c r="B25" s="35" t="s">
        <v>118</v>
      </c>
      <c r="C25" s="30">
        <v>240000000</v>
      </c>
    </row>
    <row r="26" spans="1:9" ht="29.1" customHeight="1">
      <c r="A26" s="99"/>
      <c r="B26" s="35" t="s">
        <v>129</v>
      </c>
      <c r="C26" s="30">
        <v>150000000</v>
      </c>
    </row>
    <row r="27" spans="1:9">
      <c r="A27" s="99"/>
      <c r="B27" s="92" t="s">
        <v>130</v>
      </c>
      <c r="C27" s="93"/>
    </row>
    <row r="28" spans="1:9">
      <c r="A28" s="99"/>
      <c r="B28" s="35" t="s">
        <v>131</v>
      </c>
      <c r="C28" s="30">
        <v>0</v>
      </c>
    </row>
    <row r="29" spans="1:9">
      <c r="A29" s="99"/>
      <c r="B29" s="35" t="s">
        <v>116</v>
      </c>
      <c r="C29" s="30">
        <v>0</v>
      </c>
    </row>
    <row r="30" spans="1:9">
      <c r="A30" s="99"/>
      <c r="B30" s="35" t="s">
        <v>117</v>
      </c>
      <c r="C30" s="30">
        <v>0</v>
      </c>
    </row>
    <row r="31" spans="1:9">
      <c r="A31" s="99"/>
      <c r="B31" s="92" t="s">
        <v>132</v>
      </c>
      <c r="C31" s="93"/>
    </row>
    <row r="32" spans="1:9">
      <c r="A32" s="99"/>
      <c r="B32" s="35"/>
      <c r="C32" s="30"/>
    </row>
    <row r="33" spans="1:3">
      <c r="A33" s="99"/>
      <c r="B33" s="35" t="s">
        <v>116</v>
      </c>
      <c r="C33" s="30">
        <v>0</v>
      </c>
    </row>
    <row r="34" spans="1:3">
      <c r="A34" s="99"/>
      <c r="B34" s="35" t="s">
        <v>117</v>
      </c>
      <c r="C34" s="30">
        <v>0</v>
      </c>
    </row>
    <row r="35" spans="1:3">
      <c r="A35" s="99"/>
      <c r="B35" s="92" t="s">
        <v>133</v>
      </c>
      <c r="C35" s="93"/>
    </row>
    <row r="36" spans="1:3">
      <c r="A36" s="99"/>
      <c r="B36" s="35" t="s">
        <v>134</v>
      </c>
      <c r="C36" s="31">
        <v>1</v>
      </c>
    </row>
    <row r="37" spans="1:3">
      <c r="A37" s="99"/>
      <c r="B37" s="35" t="s">
        <v>69</v>
      </c>
      <c r="C37" s="32">
        <v>1700000</v>
      </c>
    </row>
    <row r="38" spans="1:3">
      <c r="A38" s="99"/>
      <c r="B38" s="35" t="s">
        <v>135</v>
      </c>
      <c r="C38" s="32"/>
    </row>
    <row r="39" spans="1:3">
      <c r="A39" s="99"/>
      <c r="B39" s="35" t="s">
        <v>136</v>
      </c>
      <c r="C39" s="31">
        <v>1</v>
      </c>
    </row>
    <row r="40" spans="1:3">
      <c r="A40" s="47" t="s">
        <v>137</v>
      </c>
      <c r="B40" s="100">
        <f>IFERROR(B20*(VLOOKUP(B18,E15:F17,2,0)),16666)</f>
        <v>178998058.5</v>
      </c>
      <c r="C40" s="100"/>
    </row>
    <row r="41" spans="1:3" ht="93" customHeight="1">
      <c r="A41" s="34" t="s">
        <v>138</v>
      </c>
      <c r="B41" s="101" t="s">
        <v>139</v>
      </c>
      <c r="C41" s="102"/>
    </row>
    <row r="42" spans="1:3" ht="211.5" customHeight="1">
      <c r="A42" s="34" t="s">
        <v>140</v>
      </c>
      <c r="B42" s="96" t="s">
        <v>141</v>
      </c>
      <c r="C42" s="97"/>
    </row>
    <row r="45" spans="1:3" ht="26.25">
      <c r="A45" s="85" t="s">
        <v>142</v>
      </c>
      <c r="B45" s="85"/>
      <c r="C45" s="85"/>
    </row>
    <row r="46" spans="1:3">
      <c r="A46" s="86" t="s">
        <v>143</v>
      </c>
      <c r="B46" s="86"/>
      <c r="C46" s="86"/>
    </row>
    <row r="47" spans="1:3">
      <c r="A47" s="48" t="s">
        <v>144</v>
      </c>
      <c r="B47" s="48" t="s">
        <v>145</v>
      </c>
      <c r="C47" s="49" t="s">
        <v>146</v>
      </c>
    </row>
    <row r="48" spans="1:3" ht="27">
      <c r="A48" s="50" t="s">
        <v>147</v>
      </c>
      <c r="B48" s="51" t="s">
        <v>84</v>
      </c>
      <c r="C48" s="50" t="s">
        <v>148</v>
      </c>
    </row>
    <row r="49" spans="1:3" ht="40.5">
      <c r="A49" s="50" t="s">
        <v>149</v>
      </c>
      <c r="B49" s="51" t="s">
        <v>84</v>
      </c>
      <c r="C49" s="50" t="s">
        <v>150</v>
      </c>
    </row>
    <row r="50" spans="1:3" ht="27">
      <c r="A50" s="50" t="s">
        <v>151</v>
      </c>
      <c r="B50" s="51" t="s">
        <v>84</v>
      </c>
      <c r="C50" s="50" t="s">
        <v>152</v>
      </c>
    </row>
    <row r="51" spans="1:3">
      <c r="A51" s="50" t="s">
        <v>153</v>
      </c>
      <c r="B51" s="51" t="s">
        <v>84</v>
      </c>
      <c r="C51" s="50" t="s">
        <v>154</v>
      </c>
    </row>
    <row r="52" spans="1:3">
      <c r="A52" s="50" t="s">
        <v>155</v>
      </c>
      <c r="B52" s="51" t="s">
        <v>84</v>
      </c>
      <c r="C52" s="52"/>
    </row>
    <row r="53" spans="1:3">
      <c r="A53" s="50" t="s">
        <v>156</v>
      </c>
      <c r="B53" s="51" t="s">
        <v>84</v>
      </c>
      <c r="C53" s="50" t="s">
        <v>157</v>
      </c>
    </row>
    <row r="54" spans="1:3" ht="27">
      <c r="A54" s="50" t="s">
        <v>158</v>
      </c>
      <c r="B54" s="51" t="s">
        <v>84</v>
      </c>
      <c r="C54" s="50" t="s">
        <v>159</v>
      </c>
    </row>
    <row r="55" spans="1:3">
      <c r="A55" s="50" t="s">
        <v>160</v>
      </c>
      <c r="B55" s="51" t="s">
        <v>84</v>
      </c>
      <c r="C55" s="52" t="s">
        <v>161</v>
      </c>
    </row>
    <row r="56" spans="1:3" ht="27">
      <c r="A56" s="50" t="s">
        <v>162</v>
      </c>
      <c r="B56" s="51" t="s">
        <v>84</v>
      </c>
      <c r="C56" s="52" t="s">
        <v>163</v>
      </c>
    </row>
    <row r="57" spans="1:3" ht="27">
      <c r="A57" s="50" t="s">
        <v>164</v>
      </c>
      <c r="B57" s="51" t="s">
        <v>84</v>
      </c>
      <c r="C57" s="52" t="s">
        <v>165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5"/>
  <cols>
    <col min="1" max="1" width="37" customWidth="1"/>
    <col min="2" max="2" width="11.42578125" customWidth="1"/>
    <col min="3" max="3" width="94.42578125" customWidth="1"/>
    <col min="4" max="16384" width="11.42578125" hidden="1"/>
  </cols>
  <sheetData>
    <row r="1" spans="1:3" ht="26.25">
      <c r="A1" s="67" t="s">
        <v>166</v>
      </c>
      <c r="B1" s="67"/>
      <c r="C1" s="67"/>
    </row>
    <row r="2" spans="1:3">
      <c r="A2" s="20" t="s">
        <v>57</v>
      </c>
      <c r="B2" s="83" t="str">
        <f>'AUTOS NOTA 324-478'!B2:C2</f>
        <v xml:space="preserve">112392862   214416 </v>
      </c>
      <c r="C2" s="84"/>
    </row>
    <row r="3" spans="1:3">
      <c r="A3" s="5" t="s">
        <v>59</v>
      </c>
      <c r="B3" s="56" t="str">
        <f>'AUTOS  NOTA 322'!B2:C2</f>
        <v>11001310301220240003400</v>
      </c>
      <c r="C3" s="56"/>
    </row>
    <row r="4" spans="1:3">
      <c r="A4" s="5" t="s">
        <v>60</v>
      </c>
      <c r="B4" s="56" t="str">
        <f>'AUTOS  NOTA 322'!B3:C3</f>
        <v>DOCE CIVIL DEL CIRCUITO DE BOGOTÁ</v>
      </c>
      <c r="C4" s="56"/>
    </row>
    <row r="5" spans="1:3">
      <c r="A5" s="5" t="s">
        <v>61</v>
      </c>
      <c r="B5" s="56" t="str">
        <f>'AUTOS  NOTA 322'!B4:C4</f>
        <v>JOSÉ ISAÍAS BEDOYA VERGARA (CONDUCTOR); AMPARO HELENA ROLDAN GÓMEZ (PROPIETARIA VH); ALLIANZ SEGUROS S.A.</v>
      </c>
      <c r="C5" s="56"/>
    </row>
    <row r="6" spans="1:3" ht="15" customHeight="1">
      <c r="A6" s="5" t="s">
        <v>62</v>
      </c>
      <c r="B6" s="56" t="str">
        <f>'AUTOS  NOTA 322'!B5:C5</f>
        <v>MARIA CECILIA HENAO OROZCO (MADRE); ISAAC ALZATE POSADA(HIJO, NOVIEMBRE 24 DE 2018); JUAN JOSÉ ALZATE POSADA (HIJO, 8 DE ENERO DE 2014); KELLY JOHANNA ALZATE HENAO (HERMANA); ANGIE PAOLA ALZATE HENAO (HERMANA)</v>
      </c>
      <c r="C6" s="56"/>
    </row>
    <row r="7" spans="1:3" ht="15" customHeight="1">
      <c r="A7" s="5" t="s">
        <v>63</v>
      </c>
      <c r="B7" s="56" t="str">
        <f>'AUTOS  NOTA 322'!B6:C6</f>
        <v>DEMANDA DIRECTA</v>
      </c>
      <c r="C7" s="56"/>
    </row>
    <row r="8" spans="1:3" ht="15" customHeight="1">
      <c r="A8" s="29" t="s">
        <v>64</v>
      </c>
      <c r="B8" s="56" t="str">
        <f>'AUTOS  NOTA 322'!B7:C8</f>
        <v>JUAN DANIEL ALZATE HENAO (Q.E.P.D)</v>
      </c>
      <c r="C8" s="56"/>
    </row>
    <row r="9" spans="1:3" ht="18.95" customHeight="1">
      <c r="A9" s="5" t="s">
        <v>167</v>
      </c>
      <c r="B9" s="56"/>
      <c r="C9" s="56"/>
    </row>
    <row r="10" spans="1:3">
      <c r="A10" s="7" t="s">
        <v>127</v>
      </c>
      <c r="B10" s="109">
        <f>'AUTOS NOTA 324-478'!B20:C20</f>
        <v>596660195</v>
      </c>
      <c r="C10" s="109"/>
    </row>
    <row r="11" spans="1:3">
      <c r="A11" s="7" t="s">
        <v>168</v>
      </c>
      <c r="B11" s="110">
        <f>'AUTOS NOTA 324-478'!B40:C40</f>
        <v>178998058.5</v>
      </c>
      <c r="C11" s="56"/>
    </row>
    <row r="12" spans="1:3" ht="30">
      <c r="A12" s="7" t="s">
        <v>169</v>
      </c>
      <c r="B12" s="107"/>
      <c r="C12" s="108"/>
    </row>
    <row r="13" spans="1:3" ht="45">
      <c r="A13" s="5" t="s">
        <v>170</v>
      </c>
      <c r="B13" s="56"/>
      <c r="C13" s="56"/>
    </row>
    <row r="14" spans="1:3" ht="45">
      <c r="A14" s="5" t="s">
        <v>171</v>
      </c>
      <c r="B14" s="56"/>
      <c r="C14" s="56"/>
    </row>
    <row r="15" spans="1:3">
      <c r="A15" s="5" t="s">
        <v>172</v>
      </c>
      <c r="B15" s="6"/>
      <c r="C15" s="6"/>
    </row>
    <row r="16" spans="1:3">
      <c r="A16" s="7" t="s">
        <v>173</v>
      </c>
      <c r="B16" s="56"/>
      <c r="C16" s="56"/>
    </row>
    <row r="17" spans="1:3">
      <c r="A17" s="6" t="s">
        <v>174</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25">
      <c r="A1" s="67" t="s">
        <v>175</v>
      </c>
      <c r="B1" s="67"/>
      <c r="C1" s="67"/>
    </row>
    <row r="2" spans="1:3">
      <c r="A2" s="40" t="s">
        <v>57</v>
      </c>
      <c r="B2" s="83" t="str">
        <f>'[2]AUTOS NOTA 321'!B2:C2</f>
        <v xml:space="preserve">SINIESTRO   LEGIS </v>
      </c>
      <c r="C2" s="84"/>
    </row>
    <row r="3" spans="1:3">
      <c r="A3" s="5" t="s">
        <v>59</v>
      </c>
      <c r="B3" s="56" t="str">
        <f>'[3]GENERALES NOTA 322'!B2:C2</f>
        <v xml:space="preserve">Radicado </v>
      </c>
      <c r="C3" s="56"/>
    </row>
    <row r="4" spans="1:3">
      <c r="A4" s="5" t="s">
        <v>60</v>
      </c>
      <c r="B4" s="56" t="str">
        <f>'[3]GENERALES NOTA 322'!B3:C3</f>
        <v>JUZGADO</v>
      </c>
      <c r="C4" s="56"/>
    </row>
    <row r="5" spans="1:3">
      <c r="A5" s="5" t="s">
        <v>61</v>
      </c>
      <c r="B5" s="56" t="str">
        <f>'[3]GENERALES NOTA 322'!B4:C4</f>
        <v xml:space="preserve">NOMBRE Y APELLIDOS DE  LOS DEMANDADOS </v>
      </c>
      <c r="C5" s="56"/>
    </row>
    <row r="6" spans="1:3">
      <c r="A6" s="5" t="s">
        <v>62</v>
      </c>
      <c r="B6" s="56" t="str">
        <f>'[3]GENERALES NOTA 322'!B5:C5</f>
        <v>COLOCAR LOS NOMBRES Y APELLIDOS, SU CALIDAD (HERMANO, HIJO ETC)  PARA LOS CONYUGES E HIJOS COLOCAR LA FECHA DE NACIMIENTO.</v>
      </c>
      <c r="C6" s="56"/>
    </row>
    <row r="7" spans="1:3">
      <c r="A7" s="5" t="s">
        <v>63</v>
      </c>
      <c r="B7" s="56" t="str">
        <f>'[3]GENERALES NOTA 322'!B6:C6</f>
        <v>LLAMADA EN GARANTIA</v>
      </c>
      <c r="C7" s="56"/>
    </row>
    <row r="8" spans="1:3">
      <c r="A8" s="5" t="s">
        <v>167</v>
      </c>
      <c r="B8" s="56" t="str">
        <f>'[3]GENERALES NOTA 325'!B8:C8</f>
        <v>PROBABLE GENERALES</v>
      </c>
      <c r="C8" s="56"/>
    </row>
    <row r="9" spans="1:3">
      <c r="A9" s="7" t="s">
        <v>127</v>
      </c>
      <c r="B9" s="109">
        <f>'[3]GENERALES  NOTA 324 -478'!B17:C17</f>
        <v>100000000</v>
      </c>
      <c r="C9" s="109"/>
    </row>
    <row r="10" spans="1:3">
      <c r="A10" s="5" t="s">
        <v>176</v>
      </c>
      <c r="B10" s="112">
        <v>0</v>
      </c>
      <c r="C10" s="112"/>
    </row>
    <row r="11" spans="1:3">
      <c r="A11" s="5" t="s">
        <v>177</v>
      </c>
      <c r="B11" s="56"/>
      <c r="C11" s="56"/>
    </row>
    <row r="12" spans="1:3">
      <c r="A12" s="5" t="s">
        <v>178</v>
      </c>
      <c r="B12" s="56"/>
      <c r="C12" s="56"/>
    </row>
    <row r="13" spans="1:3">
      <c r="A13" s="5" t="s">
        <v>179</v>
      </c>
      <c r="B13" s="111"/>
      <c r="C13" s="111"/>
    </row>
    <row r="14" spans="1:3">
      <c r="A14" s="5" t="s">
        <v>180</v>
      </c>
      <c r="B14" s="56"/>
      <c r="C14" s="56"/>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25">
      <c r="A1" s="67" t="s">
        <v>181</v>
      </c>
      <c r="B1" s="67"/>
      <c r="C1" s="67"/>
    </row>
    <row r="2" spans="1:6">
      <c r="A2" s="20" t="s">
        <v>57</v>
      </c>
      <c r="B2" s="83" t="str">
        <f>'[2]AUTOS NOTA 321'!B2:C2</f>
        <v xml:space="preserve">SINIESTRO   LEGIS </v>
      </c>
      <c r="C2" s="84"/>
    </row>
    <row r="3" spans="1:6">
      <c r="A3" s="5" t="s">
        <v>59</v>
      </c>
      <c r="B3" s="56" t="str">
        <f>'[3]GENERALES NOTA 322'!B2:C2</f>
        <v xml:space="preserve">Radicado </v>
      </c>
      <c r="C3" s="56"/>
    </row>
    <row r="4" spans="1:6">
      <c r="A4" s="5" t="s">
        <v>60</v>
      </c>
      <c r="B4" s="56" t="str">
        <f>'[3]GENERALES NOTA 322'!B3:C3</f>
        <v>JUZGADO</v>
      </c>
      <c r="C4" s="56"/>
    </row>
    <row r="5" spans="1:6">
      <c r="A5" s="5" t="s">
        <v>61</v>
      </c>
      <c r="B5" s="56" t="str">
        <f>'[3]GENERALES NOTA 322'!B4:C4</f>
        <v xml:space="preserve">NOMBRE Y APELLIDOS DE  LOS DEMANDADOS </v>
      </c>
      <c r="C5" s="56"/>
    </row>
    <row r="6" spans="1:6">
      <c r="A6" s="5" t="s">
        <v>62</v>
      </c>
      <c r="B6" s="56" t="str">
        <f>'[3]GENERALES NOTA 322'!B5:C5</f>
        <v>COLOCAR LOS NOMBRES Y APELLIDOS, SU CALIDAD (HERMANO, HIJO ETC)  PARA LOS CONYUGES E HIJOS COLOCAR LA FECHA DE NACIMIENTO.</v>
      </c>
      <c r="C6" s="56"/>
    </row>
    <row r="7" spans="1:6">
      <c r="A7" s="5" t="s">
        <v>63</v>
      </c>
      <c r="B7" s="56" t="str">
        <f>'[3]GENERALES NOTA 322'!B6:C6</f>
        <v>LLAMADA EN GARANTIA</v>
      </c>
      <c r="C7" s="56"/>
    </row>
    <row r="8" spans="1:6">
      <c r="A8" s="5" t="s">
        <v>182</v>
      </c>
      <c r="B8" s="56" t="str">
        <f>'[3]GENERALES NOTA 325'!B8:C8</f>
        <v>PROBABLE GENERALES</v>
      </c>
      <c r="C8" s="56"/>
    </row>
    <row r="9" spans="1:6">
      <c r="A9" s="5" t="s">
        <v>183</v>
      </c>
      <c r="B9" s="56"/>
      <c r="C9" s="56"/>
    </row>
    <row r="10" spans="1:6" ht="111" customHeight="1">
      <c r="A10" s="5" t="s">
        <v>184</v>
      </c>
      <c r="B10" s="56"/>
      <c r="C10" s="56"/>
    </row>
    <row r="11" spans="1:6" ht="21" customHeight="1">
      <c r="A11" s="113"/>
      <c r="B11" s="113"/>
      <c r="C11" s="113"/>
      <c r="E11" t="s">
        <v>120</v>
      </c>
      <c r="F11" s="22">
        <v>0.7</v>
      </c>
    </row>
    <row r="12" spans="1:6" hidden="1">
      <c r="A12" s="114"/>
      <c r="B12" s="114"/>
      <c r="C12" s="114"/>
      <c r="E12" t="s">
        <v>122</v>
      </c>
      <c r="F12" s="23">
        <v>0.3</v>
      </c>
    </row>
    <row r="13" spans="1:6" ht="18.75">
      <c r="A13" s="115" t="s">
        <v>185</v>
      </c>
      <c r="B13" s="115"/>
      <c r="C13" s="115"/>
    </row>
    <row r="14" spans="1:6">
      <c r="A14" s="37" t="s">
        <v>123</v>
      </c>
      <c r="B14" s="90" t="s">
        <v>186</v>
      </c>
      <c r="C14" s="91"/>
    </row>
    <row r="15" spans="1:6" ht="45">
      <c r="A15" s="21" t="s">
        <v>126</v>
      </c>
      <c r="B15" s="116">
        <f>((C17+C18+C20+C21+C25+C23+C27+C29+C24+C28)-C32)*C31*C33</f>
        <v>1000000000</v>
      </c>
      <c r="C15" s="116"/>
    </row>
    <row r="16" spans="1:6">
      <c r="A16" s="7" t="s">
        <v>127</v>
      </c>
      <c r="B16" s="117" t="s">
        <v>115</v>
      </c>
      <c r="C16" s="118"/>
    </row>
    <row r="17" spans="1:3">
      <c r="A17" s="98"/>
      <c r="B17" s="35" t="s">
        <v>116</v>
      </c>
      <c r="C17" s="30">
        <v>1000000000</v>
      </c>
    </row>
    <row r="18" spans="1:3">
      <c r="A18" s="99"/>
      <c r="B18" s="35" t="s">
        <v>117</v>
      </c>
      <c r="C18" s="30">
        <v>0</v>
      </c>
    </row>
    <row r="19" spans="1:3">
      <c r="A19" s="99"/>
      <c r="B19" s="92" t="s">
        <v>128</v>
      </c>
      <c r="C19" s="93"/>
    </row>
    <row r="20" spans="1:3">
      <c r="A20" s="99"/>
      <c r="B20" s="35" t="s">
        <v>118</v>
      </c>
      <c r="C20" s="30">
        <v>0</v>
      </c>
    </row>
    <row r="21" spans="1:3" ht="30">
      <c r="A21" s="99"/>
      <c r="B21" s="35" t="s">
        <v>129</v>
      </c>
      <c r="C21" s="30">
        <v>0</v>
      </c>
    </row>
    <row r="22" spans="1:3">
      <c r="A22" s="99"/>
      <c r="B22" s="92" t="s">
        <v>130</v>
      </c>
      <c r="C22" s="93"/>
    </row>
    <row r="23" spans="1:3">
      <c r="A23" s="99"/>
      <c r="B23" s="35" t="s">
        <v>131</v>
      </c>
      <c r="C23" s="30">
        <v>0</v>
      </c>
    </row>
    <row r="24" spans="1:3">
      <c r="A24" s="99"/>
      <c r="B24" s="35" t="s">
        <v>116</v>
      </c>
      <c r="C24" s="30">
        <v>0</v>
      </c>
    </row>
    <row r="25" spans="1:3">
      <c r="A25" s="99"/>
      <c r="B25" s="35" t="s">
        <v>117</v>
      </c>
      <c r="C25" s="30">
        <v>0</v>
      </c>
    </row>
    <row r="26" spans="1:3">
      <c r="A26" s="99"/>
      <c r="B26" s="92" t="s">
        <v>132</v>
      </c>
      <c r="C26" s="93"/>
    </row>
    <row r="27" spans="1:3">
      <c r="A27" s="99"/>
      <c r="B27" s="35"/>
      <c r="C27" s="30"/>
    </row>
    <row r="28" spans="1:3">
      <c r="A28" s="99"/>
      <c r="B28" s="35" t="s">
        <v>116</v>
      </c>
      <c r="C28" s="30">
        <v>0</v>
      </c>
    </row>
    <row r="29" spans="1:3">
      <c r="A29" s="99"/>
      <c r="B29" s="35" t="s">
        <v>117</v>
      </c>
      <c r="C29" s="30">
        <v>0</v>
      </c>
    </row>
    <row r="30" spans="1:3">
      <c r="A30" s="99"/>
      <c r="B30" s="92" t="s">
        <v>133</v>
      </c>
      <c r="C30" s="93"/>
    </row>
    <row r="31" spans="1:3">
      <c r="A31" s="99"/>
      <c r="B31" s="35" t="s">
        <v>134</v>
      </c>
      <c r="C31" s="31">
        <v>1</v>
      </c>
    </row>
    <row r="32" spans="1:3">
      <c r="A32" s="99"/>
      <c r="B32" s="35" t="s">
        <v>69</v>
      </c>
      <c r="C32" s="32">
        <v>0</v>
      </c>
    </row>
    <row r="33" spans="1:3">
      <c r="A33" s="99"/>
      <c r="B33" s="35" t="s">
        <v>136</v>
      </c>
      <c r="C33" s="31">
        <v>1</v>
      </c>
    </row>
    <row r="34" spans="1:3">
      <c r="A34" s="24" t="s">
        <v>137</v>
      </c>
      <c r="B34" s="100">
        <f>IFERROR(B15*(VLOOKUP(B14,E11:F13,2,0)),16666)</f>
        <v>16666</v>
      </c>
      <c r="C34" s="10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9" t="s">
        <v>71</v>
      </c>
      <c r="B1" t="s">
        <v>76</v>
      </c>
      <c r="C1" s="9" t="s">
        <v>78</v>
      </c>
      <c r="D1" s="9" t="s">
        <v>187</v>
      </c>
      <c r="E1" s="3" t="s">
        <v>86</v>
      </c>
      <c r="F1" s="2" t="s">
        <v>120</v>
      </c>
      <c r="G1" s="4">
        <v>0</v>
      </c>
      <c r="H1" t="s">
        <v>188</v>
      </c>
      <c r="I1" t="s">
        <v>189</v>
      </c>
      <c r="K1" t="s">
        <v>190</v>
      </c>
      <c r="L1" s="28" t="s">
        <v>191</v>
      </c>
      <c r="M1" t="s">
        <v>72</v>
      </c>
      <c r="N1" t="s">
        <v>120</v>
      </c>
      <c r="O1" t="s">
        <v>192</v>
      </c>
    </row>
    <row r="2" spans="1:15">
      <c r="A2" t="s">
        <v>72</v>
      </c>
      <c r="B2" t="s">
        <v>84</v>
      </c>
      <c r="C2" t="s">
        <v>193</v>
      </c>
      <c r="D2" s="2" t="s">
        <v>194</v>
      </c>
      <c r="E2" s="1" t="s">
        <v>87</v>
      </c>
      <c r="F2" s="2" t="s">
        <v>186</v>
      </c>
      <c r="G2" s="4">
        <v>0.7</v>
      </c>
      <c r="H2" t="s">
        <v>195</v>
      </c>
      <c r="I2" t="s">
        <v>196</v>
      </c>
      <c r="K2" t="s">
        <v>10</v>
      </c>
      <c r="L2" s="28" t="s">
        <v>12</v>
      </c>
      <c r="M2" t="s">
        <v>197</v>
      </c>
      <c r="N2" t="s">
        <v>122</v>
      </c>
      <c r="O2" t="s">
        <v>84</v>
      </c>
    </row>
    <row r="3" spans="1:15">
      <c r="A3" t="s">
        <v>197</v>
      </c>
      <c r="C3" t="s">
        <v>198</v>
      </c>
      <c r="D3" s="2" t="s">
        <v>199</v>
      </c>
      <c r="E3" s="1" t="s">
        <v>200</v>
      </c>
      <c r="F3" s="2" t="s">
        <v>122</v>
      </c>
      <c r="G3" s="4">
        <v>0.3</v>
      </c>
      <c r="H3" t="s">
        <v>28</v>
      </c>
      <c r="I3" t="s">
        <v>201</v>
      </c>
      <c r="L3" s="28" t="s">
        <v>202</v>
      </c>
      <c r="M3" t="s">
        <v>203</v>
      </c>
      <c r="N3" t="s">
        <v>186</v>
      </c>
    </row>
    <row r="4" spans="1:15">
      <c r="A4" t="s">
        <v>203</v>
      </c>
      <c r="C4" t="s">
        <v>79</v>
      </c>
      <c r="E4" s="1" t="s">
        <v>204</v>
      </c>
      <c r="H4" t="s">
        <v>205</v>
      </c>
      <c r="I4" t="s">
        <v>206</v>
      </c>
      <c r="L4" t="s">
        <v>207</v>
      </c>
    </row>
    <row r="5" spans="1:15">
      <c r="A5" t="s">
        <v>208</v>
      </c>
      <c r="E5" s="1" t="s">
        <v>209</v>
      </c>
      <c r="H5" t="s">
        <v>210</v>
      </c>
      <c r="I5" t="s">
        <v>211</v>
      </c>
      <c r="L5" s="28" t="s">
        <v>212</v>
      </c>
    </row>
    <row r="6" spans="1:15">
      <c r="E6" s="1" t="s">
        <v>213</v>
      </c>
      <c r="I6" t="s">
        <v>214</v>
      </c>
      <c r="L6" s="28" t="s">
        <v>215</v>
      </c>
    </row>
    <row r="7" spans="1:15">
      <c r="E7" s="1" t="s">
        <v>216</v>
      </c>
      <c r="I7" t="s">
        <v>35</v>
      </c>
      <c r="L7" s="28" t="s">
        <v>217</v>
      </c>
    </row>
    <row r="8" spans="1:15">
      <c r="E8" s="1" t="s">
        <v>218</v>
      </c>
      <c r="L8" s="28" t="s">
        <v>130</v>
      </c>
    </row>
    <row r="9" spans="1:15">
      <c r="L9" s="28" t="s">
        <v>219</v>
      </c>
    </row>
    <row r="10" spans="1:15">
      <c r="L10" s="28" t="s">
        <v>220</v>
      </c>
    </row>
    <row r="11" spans="1:15">
      <c r="L11" s="28" t="s">
        <v>221</v>
      </c>
    </row>
    <row r="12" spans="1:15">
      <c r="L12" s="28" t="s">
        <v>222</v>
      </c>
    </row>
    <row r="13" spans="1:15">
      <c r="L13" s="28" t="s">
        <v>223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2024-12-03T22:05:04Z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