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efaultThemeVersion="166925"/>
  <mc:AlternateContent xmlns:mc="http://schemas.openxmlformats.org/markup-compatibility/2006">
    <mc:Choice Requires="x15">
      <x15ac:absPath xmlns:x15ac="http://schemas.microsoft.com/office/spreadsheetml/2010/11/ac" url="C:\Users\cviveros\Downloads\"/>
    </mc:Choice>
  </mc:AlternateContent>
  <xr:revisionPtr revIDLastSave="0" documentId="8_{EFE73911-8244-470D-A8CB-E9B14263D309}" xr6:coauthVersionLast="47" xr6:coauthVersionMax="47" xr10:uidLastSave="{00000000-0000-0000-0000-000000000000}"/>
  <bookViews>
    <workbookView xWindow="11895" yWindow="0" windowWidth="12210" windowHeight="12885" xr2:uid="{9FC34AE3-6CFB-43DC-A7C8-01A7FF45BA44}"/>
  </bookViews>
  <sheets>
    <sheet name="LIQ. PRETENSIONES DEMAND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F25" i="1"/>
  <c r="E19" i="1"/>
  <c r="F19" i="1" s="1"/>
  <c r="F20" i="1" s="1"/>
  <c r="E15" i="1"/>
  <c r="F15" i="1" s="1"/>
  <c r="F16" i="1" s="1"/>
  <c r="E11" i="1"/>
  <c r="F11" i="1" s="1"/>
  <c r="F12" i="1" s="1"/>
  <c r="E7" i="1"/>
  <c r="F7" i="1" s="1"/>
  <c r="F8" i="1" s="1"/>
</calcChain>
</file>

<file path=xl/sharedStrings.xml><?xml version="1.0" encoding="utf-8"?>
<sst xmlns="http://schemas.openxmlformats.org/spreadsheetml/2006/main" count="40" uniqueCount="22">
  <si>
    <t>LIQUIDACIÓN DE LAS PRETENSIONES DE LA DEMANDA</t>
  </si>
  <si>
    <r>
      <rPr>
        <b/>
        <sz val="10"/>
        <color rgb="FF000000"/>
        <rFont val="Calibri"/>
        <scheme val="minor"/>
      </rPr>
      <t>NOTA 1:</t>
    </r>
    <r>
      <rPr>
        <sz val="10"/>
        <color rgb="FF000000"/>
        <rFont val="Calibri"/>
        <scheme val="minor"/>
      </rPr>
      <t xml:space="preserve"> El demandante solicita que se le paguen  prestaciones sociales, vacaciones y la indemnización del artículo 65 CST, desde la fecha de inicio hasta la fecha de terminación de la relación laboral. Se descata que la indemnización del artículo 65 se liquidará desde el día siguiente a la terminación del contrato hasta que fecha fin de vigencia del seguro. </t>
    </r>
  </si>
  <si>
    <t>DESDE</t>
  </si>
  <si>
    <t>HASTA</t>
  </si>
  <si>
    <t xml:space="preserve">SALARIO + AUX TRANSPORTE </t>
  </si>
  <si>
    <t>DÍAS</t>
  </si>
  <si>
    <t>PRIMAS</t>
  </si>
  <si>
    <t>TOTAL ADEUDADO</t>
  </si>
  <si>
    <t>CESANTÍAS</t>
  </si>
  <si>
    <r>
      <rPr>
        <b/>
        <sz val="10"/>
        <color rgb="FF000000"/>
        <rFont val="Calibri"/>
        <scheme val="minor"/>
      </rPr>
      <t xml:space="preserve">NOTA 2: </t>
    </r>
    <r>
      <rPr>
        <sz val="10"/>
        <color rgb="FF000000"/>
        <rFont val="Calibri"/>
        <scheme val="minor"/>
      </rPr>
      <t>Se realiza la liquidación sin perjuicio de que en la calificación de contingencia se precisa que se configuró la prescripción ordinaria de la póliza expedida por ASEGURADORA SOLIDARIA DE COLOMB IA E.C. , toda vez que el asegurador tuvo conocimiento del incumplimiento del afianzado el 23/06/2017 y radicó llamamiento en garantía el 02/09/2022.</t>
    </r>
  </si>
  <si>
    <t>INTERESES</t>
  </si>
  <si>
    <r>
      <rPr>
        <b/>
        <sz val="10"/>
        <color rgb="FF000000"/>
        <rFont val="Calibri"/>
        <scheme val="minor"/>
      </rPr>
      <t>NOTA 3</t>
    </r>
    <r>
      <rPr>
        <sz val="10"/>
        <color rgb="FF000000"/>
        <rFont val="Calibri"/>
        <scheme val="minor"/>
      </rPr>
      <t xml:space="preserve">: El demandante solicita aportes al SGSS, y pago de parafiscales desde el 29/06/2015 hasta el 31/08/2015, sin embargo, no se liquidan por cuanto no son amparos cubiertos por la Póliza expedida por la ASEGURADORA SOLIDARIA DE COLOMBIA E.C. </t>
    </r>
  </si>
  <si>
    <t>SALARIO</t>
  </si>
  <si>
    <t>VACACIONES</t>
  </si>
  <si>
    <r>
      <t xml:space="preserve">NOTA. 4: </t>
    </r>
    <r>
      <rPr>
        <sz val="10"/>
        <color rgb="FF000000"/>
        <rFont val="Calibri"/>
        <scheme val="minor"/>
      </rPr>
      <t xml:space="preserve">El demandante solicita el pago de incapacidades, no obstante, no se liquidan por cuanto no son amparos cubiertos por la Póliza expedida por la ASEGURADORA SOLIDARIA DE COLOMBIA E.C.  </t>
    </r>
  </si>
  <si>
    <t>INTERESES MORATORIOS ART. 65 CST</t>
  </si>
  <si>
    <t>SALARIO DIARIO</t>
  </si>
  <si>
    <t>SANCIÓN</t>
  </si>
  <si>
    <t>15/12/2015</t>
  </si>
  <si>
    <r>
      <t xml:space="preserve">NOTA 5: </t>
    </r>
    <r>
      <rPr>
        <sz val="10"/>
        <color rgb="FF000000"/>
        <rFont val="Calibri"/>
        <scheme val="minor"/>
      </rPr>
      <t xml:space="preserve">El demandante solicita el pago de indemnización de perdida de capacidad laboral, indemnización de perjuicios materiales y morales, no obstante, no se liquidan por cuanto no son amparos cubiertos por la Póliza expedida por la ASEGURADORA SOLIDARIA DE COLOMBIA E.C.   </t>
    </r>
  </si>
  <si>
    <t xml:space="preserve">TOTAL OBLIGACIÓN </t>
  </si>
  <si>
    <r>
      <rPr>
        <b/>
        <sz val="10"/>
        <color rgb="FF000000"/>
        <rFont val="Calibri"/>
        <scheme val="minor"/>
      </rPr>
      <t>Nota 5:</t>
    </r>
    <r>
      <rPr>
        <sz val="10"/>
        <color rgb="FF000000"/>
        <rFont val="Calibri"/>
        <scheme val="minor"/>
      </rPr>
      <t xml:space="preserve">El demandante no cuenta con un dictamen de PCL, por lo cual no se liquida los pretendido frente al presunto accidente de trabajo.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</si>
</sst>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quot;$&quot;\ #,##0.00;[Red]\-&quot;$&quot;\ #,##0.00"/>
    <numFmt numFmtId="166" formatCode="_-&quot;$&quot;\ * #,##0.00_-;\-&quot;$&quot;\ * #,##0.00_-;_-&quot;$&quot;\ * &quot;-&quot;??_-;_-@_-"/>
    <numFmt numFmtId="167" formatCode="_-* #,##0_-;\-* #,##0_-;_-* &quot;-&quot;??_-;_-@_-"/>
    <numFmt numFmtId="168" formatCode="0.0"/>
    <numFmt numFmtId="169" formatCode="_ &quot;$&quot;\ * #,##0_ ;_ &quot;$&quot;\ * \-#,##0_ ;_ &quot;$&quot;\ * &quot;-&quot;_ ;_ @_ "/>
    <numFmt numFmtId="170" formatCode="_ * #,##0_ ;_ * \-#,##0_ ;_ * &quot;-&quot;_ ;_ @_ "/>
    <numFmt numFmtId="171" formatCode="_ &quot;$&quot;\ * #,##0.00_ ;_ &quot;$&quot;\ * \-#,##0.00_ ;_ &quot;$&quot;\ * &quot;-&quot;??_ ;_ @_ "/>
    <numFmt numFmtId="174" formatCode="_([$$-409]* #,##0_);_([$$-409]* \(#,##0\);_([$$-409]* &quot;-&quot;??_);_(@_)"/>
  </numFmts>
  <fonts count="16">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sz val="9"/>
      <name val="Arial"/>
      <family val="2"/>
    </font>
    <font>
      <b/>
      <sz val="9"/>
      <name val="Arial"/>
      <family val="2"/>
    </font>
    <font>
      <b/>
      <sz val="9"/>
      <color theme="1"/>
      <name val="Arial"/>
      <family val="2"/>
    </font>
    <font>
      <sz val="9"/>
      <name val="Calibri"/>
      <family val="2"/>
      <scheme val="minor"/>
    </font>
    <font>
      <b/>
      <sz val="10"/>
      <color theme="0"/>
      <name val="Calibri"/>
      <family val="2"/>
      <scheme val="minor"/>
    </font>
    <font>
      <sz val="10"/>
      <name val="Arial"/>
      <family val="2"/>
    </font>
    <font>
      <sz val="10"/>
      <name val="Calibri"/>
      <scheme val="minor"/>
    </font>
    <font>
      <sz val="10"/>
      <color theme="1"/>
      <name val="Calibri"/>
      <scheme val="minor"/>
    </font>
    <font>
      <b/>
      <u/>
      <sz val="10"/>
      <color theme="1"/>
      <name val="Calibri"/>
      <scheme val="minor"/>
    </font>
    <font>
      <sz val="10"/>
      <color rgb="FF000000"/>
      <name val="Calibri"/>
      <scheme val="minor"/>
    </font>
    <font>
      <b/>
      <sz val="10"/>
      <color rgb="FF000000"/>
      <name val="Calibri"/>
      <scheme val="minor"/>
    </font>
    <font>
      <b/>
      <sz val="10"/>
      <color theme="1"/>
      <name val="Calibri"/>
      <scheme val="minor"/>
    </font>
  </fonts>
  <fills count="7">
    <fill>
      <patternFill patternType="none"/>
    </fill>
    <fill>
      <patternFill patternType="gray125"/>
    </fill>
    <fill>
      <patternFill patternType="solid">
        <fgColor rgb="FF92D050"/>
        <bgColor indexed="64"/>
      </patternFill>
    </fill>
    <fill>
      <patternFill patternType="solid">
        <fgColor rgb="FFD9E1F2"/>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9" fillId="0" borderId="0"/>
    <xf numFmtId="170" fontId="9" fillId="0" borderId="0" applyFont="0" applyFill="0" applyBorder="0" applyAlignment="0" applyProtection="0"/>
    <xf numFmtId="171" fontId="9" fillId="0" borderId="0" applyFont="0" applyFill="0" applyBorder="0" applyAlignment="0" applyProtection="0"/>
    <xf numFmtId="169" fontId="9"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cellStyleXfs>
  <cellXfs count="40">
    <xf numFmtId="0" fontId="0" fillId="0" borderId="0" xfId="0"/>
    <xf numFmtId="0" fontId="2" fillId="0" borderId="0" xfId="0" applyFont="1"/>
    <xf numFmtId="0" fontId="5" fillId="0" borderId="0" xfId="0" applyFont="1" applyAlignment="1">
      <alignment horizontal="center"/>
    </xf>
    <xf numFmtId="0" fontId="5" fillId="0" borderId="0" xfId="0" applyFont="1"/>
    <xf numFmtId="165" fontId="5" fillId="0" borderId="0" xfId="0" applyNumberFormat="1" applyFont="1" applyAlignment="1">
      <alignment horizontal="center"/>
    </xf>
    <xf numFmtId="0" fontId="7" fillId="0" borderId="0" xfId="0" applyFont="1"/>
    <xf numFmtId="0" fontId="4" fillId="0" borderId="0" xfId="0" applyFont="1" applyAlignment="1">
      <alignment horizontal="center"/>
    </xf>
    <xf numFmtId="168" fontId="5" fillId="0" borderId="0" xfId="0" applyNumberFormat="1" applyFont="1" applyAlignment="1">
      <alignment horizontal="center"/>
    </xf>
    <xf numFmtId="3" fontId="4" fillId="0" borderId="0" xfId="0" applyNumberFormat="1" applyFont="1" applyAlignment="1">
      <alignment horizontal="center"/>
    </xf>
    <xf numFmtId="2" fontId="4" fillId="0" borderId="0" xfId="0" applyNumberFormat="1" applyFont="1" applyAlignment="1">
      <alignment horizontal="center"/>
    </xf>
    <xf numFmtId="2" fontId="5" fillId="0" borderId="0" xfId="0" applyNumberFormat="1" applyFont="1" applyAlignment="1">
      <alignment horizontal="center"/>
    </xf>
    <xf numFmtId="166" fontId="8" fillId="0" borderId="0" xfId="0" applyNumberFormat="1" applyFont="1"/>
    <xf numFmtId="0" fontId="3" fillId="0" borderId="0" xfId="0" applyFont="1"/>
    <xf numFmtId="0" fontId="6" fillId="0" borderId="0" xfId="0" applyFont="1" applyAlignment="1">
      <alignment horizontal="center"/>
    </xf>
    <xf numFmtId="0" fontId="4" fillId="0" borderId="0" xfId="0" applyFont="1" applyAlignment="1">
      <alignment horizontal="center"/>
    </xf>
    <xf numFmtId="165" fontId="5" fillId="0" borderId="0" xfId="0" applyNumberFormat="1" applyFont="1" applyAlignment="1">
      <alignment horizontal="center"/>
    </xf>
    <xf numFmtId="0" fontId="8" fillId="0" borderId="0" xfId="0" applyFont="1" applyAlignment="1">
      <alignment horizontal="center"/>
    </xf>
    <xf numFmtId="167" fontId="10" fillId="0" borderId="0" xfId="0" applyNumberFormat="1" applyFont="1"/>
    <xf numFmtId="0" fontId="11" fillId="0" borderId="0" xfId="0" applyFont="1"/>
    <xf numFmtId="0" fontId="12" fillId="2" borderId="1" xfId="0" applyFont="1" applyFill="1" applyBorder="1" applyAlignment="1">
      <alignment horizontal="center"/>
    </xf>
    <xf numFmtId="0" fontId="13" fillId="3" borderId="1" xfId="0" applyFont="1" applyFill="1" applyBorder="1" applyAlignment="1">
      <alignment horizontal="center" vertical="center" wrapText="1"/>
    </xf>
    <xf numFmtId="0" fontId="15" fillId="0" borderId="1" xfId="0" applyFont="1" applyBorder="1" applyAlignment="1">
      <alignment horizontal="center"/>
    </xf>
    <xf numFmtId="167" fontId="15" fillId="4" borderId="1" xfId="1" applyNumberFormat="1" applyFont="1" applyFill="1" applyBorder="1" applyAlignment="1">
      <alignment horizontal="center"/>
    </xf>
    <xf numFmtId="14" fontId="11" fillId="0" borderId="1" xfId="0" applyNumberFormat="1" applyFont="1" applyBorder="1"/>
    <xf numFmtId="167" fontId="11" fillId="0" borderId="1" xfId="1" applyNumberFormat="1" applyFont="1" applyFill="1" applyBorder="1"/>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167" fontId="15" fillId="2" borderId="1" xfId="1" applyNumberFormat="1" applyFont="1" applyFill="1" applyBorder="1"/>
    <xf numFmtId="0" fontId="15" fillId="0" borderId="1" xfId="0" applyFont="1" applyBorder="1" applyAlignment="1">
      <alignment horizontal="center"/>
    </xf>
    <xf numFmtId="167" fontId="11" fillId="0" borderId="1" xfId="1" applyNumberFormat="1" applyFont="1" applyBorder="1"/>
    <xf numFmtId="0" fontId="14" fillId="4" borderId="1" xfId="0" applyFont="1" applyFill="1" applyBorder="1" applyAlignment="1">
      <alignment horizontal="center" wrapText="1"/>
    </xf>
    <xf numFmtId="0" fontId="15" fillId="4" borderId="1" xfId="0" applyFont="1" applyFill="1" applyBorder="1" applyAlignment="1">
      <alignment horizontal="center" wrapText="1"/>
    </xf>
    <xf numFmtId="0" fontId="15" fillId="4" borderId="1" xfId="0" applyFont="1" applyFill="1" applyBorder="1" applyAlignment="1">
      <alignment horizontal="center"/>
    </xf>
    <xf numFmtId="167" fontId="15" fillId="0" borderId="1" xfId="1" applyNumberFormat="1" applyFont="1" applyBorder="1" applyAlignment="1">
      <alignment horizontal="center"/>
    </xf>
    <xf numFmtId="14" fontId="11" fillId="6" borderId="1" xfId="0" applyNumberFormat="1" applyFont="1" applyFill="1" applyBorder="1"/>
    <xf numFmtId="167" fontId="11" fillId="6" borderId="1" xfId="1" applyNumberFormat="1" applyFont="1" applyFill="1" applyBorder="1"/>
    <xf numFmtId="0" fontId="15" fillId="5" borderId="1" xfId="0" applyFont="1" applyFill="1" applyBorder="1" applyAlignment="1">
      <alignment horizontal="center"/>
    </xf>
    <xf numFmtId="0" fontId="13" fillId="4" borderId="0" xfId="0" applyFont="1" applyFill="1" applyAlignment="1">
      <alignment horizontal="center" wrapText="1"/>
    </xf>
    <xf numFmtId="174" fontId="15" fillId="6" borderId="1" xfId="0" applyNumberFormat="1" applyFont="1" applyFill="1" applyBorder="1" applyAlignment="1">
      <alignment wrapText="1"/>
    </xf>
  </cellXfs>
  <cellStyles count="12">
    <cellStyle name="Comma" xfId="1" builtinId="3"/>
    <cellStyle name="Millares [0] 2" xfId="5" xr:uid="{D45F5FD5-E360-44B2-9349-BB260D084681}"/>
    <cellStyle name="Millares 2" xfId="8" xr:uid="{258689CB-D991-423B-B5BD-A5A636B06414}"/>
    <cellStyle name="Millares 3" xfId="10" xr:uid="{0E41F08C-75E0-4E4F-A81B-2B5755EBEAB1}"/>
    <cellStyle name="Millares 4" xfId="2" xr:uid="{8BCDA86B-E1A2-4CA4-B01E-51ECD2B852E1}"/>
    <cellStyle name="Moneda [0] 2" xfId="7" xr:uid="{C26A8AC3-7600-42EA-AA91-341523FD88B1}"/>
    <cellStyle name="Moneda 2" xfId="6" xr:uid="{71D6B488-A365-4472-8079-41265511CCA9}"/>
    <cellStyle name="Moneda 3" xfId="9" xr:uid="{61155606-8A75-4F85-93B9-0D361E770C68}"/>
    <cellStyle name="Moneda 4" xfId="11" xr:uid="{2C448203-C344-465E-A212-D33BCB45BECD}"/>
    <cellStyle name="Moneda 5" xfId="3" xr:uid="{803DDB03-02FB-4ECA-AF8E-5EC3BA3CA0D0}"/>
    <cellStyle name="Normal" xfId="0" builtinId="0"/>
    <cellStyle name="Normal 2" xfId="4" xr:uid="{6DA13D8C-BA40-4238-98DC-24FB13437C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723186</xdr:colOff>
      <xdr:row>3</xdr:row>
      <xdr:rowOff>161925</xdr:rowOff>
    </xdr:to>
    <xdr:pic>
      <xdr:nvPicPr>
        <xdr:cNvPr id="2" name="Imagen 1">
          <a:extLst>
            <a:ext uri="{FF2B5EF4-FFF2-40B4-BE49-F238E27FC236}">
              <a16:creationId xmlns:a16="http://schemas.microsoft.com/office/drawing/2014/main" id="{FDA78D4B-7570-47BD-B374-5B98B70C8C8A}"/>
            </a:ext>
          </a:extLst>
        </xdr:cNvPr>
        <xdr:cNvPicPr>
          <a:picLocks noChangeAspect="1"/>
        </xdr:cNvPicPr>
      </xdr:nvPicPr>
      <xdr:blipFill>
        <a:blip xmlns:r="http://schemas.openxmlformats.org/officeDocument/2006/relationships" r:embed="rId1"/>
        <a:stretch>
          <a:fillRect/>
        </a:stretch>
      </xdr:blipFill>
      <xdr:spPr>
        <a:xfrm>
          <a:off x="1666874" y="0"/>
          <a:ext cx="2837737"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C1CC-0E93-4BA0-8F67-2F966767A2CF}">
  <dimension ref="A1:U61"/>
  <sheetViews>
    <sheetView tabSelected="1" topLeftCell="A24" workbookViewId="0">
      <selection activeCell="F29" sqref="F29"/>
    </sheetView>
  </sheetViews>
  <sheetFormatPr defaultColWidth="11.42578125" defaultRowHeight="15"/>
  <cols>
    <col min="4" max="4" width="22.42578125" customWidth="1"/>
    <col min="5" max="5" width="15.28515625" customWidth="1"/>
    <col min="6" max="6" width="25.140625" customWidth="1"/>
  </cols>
  <sheetData>
    <row r="1" spans="1:21">
      <c r="B1" s="1"/>
      <c r="C1" s="1"/>
      <c r="D1" s="1"/>
      <c r="E1" s="1"/>
      <c r="F1" s="1"/>
      <c r="G1" s="1"/>
    </row>
    <row r="2" spans="1:21">
      <c r="A2" s="18"/>
      <c r="B2" s="18"/>
      <c r="C2" s="18"/>
      <c r="D2" s="18"/>
      <c r="E2" s="18"/>
      <c r="F2" s="18"/>
      <c r="G2" s="18"/>
      <c r="H2" s="18"/>
      <c r="I2" s="18"/>
      <c r="J2" s="18"/>
      <c r="K2" s="18"/>
      <c r="L2" s="18"/>
    </row>
    <row r="3" spans="1:21">
      <c r="A3" s="18"/>
      <c r="B3" s="18"/>
      <c r="C3" s="18"/>
      <c r="D3" s="18"/>
      <c r="E3" s="18"/>
      <c r="F3" s="18"/>
      <c r="G3" s="18"/>
      <c r="H3" s="18"/>
      <c r="I3" s="18"/>
      <c r="J3" s="18"/>
      <c r="K3" s="18"/>
      <c r="L3" s="18"/>
    </row>
    <row r="4" spans="1:21">
      <c r="A4" s="18"/>
      <c r="B4" s="18"/>
      <c r="C4" s="18"/>
      <c r="D4" s="18"/>
      <c r="E4" s="18"/>
      <c r="F4" s="18"/>
      <c r="G4" s="18"/>
      <c r="H4" s="18"/>
      <c r="I4" s="18"/>
      <c r="J4" s="18"/>
      <c r="K4" s="18"/>
      <c r="L4" s="18"/>
    </row>
    <row r="5" spans="1:21" ht="36.75" customHeight="1">
      <c r="A5" s="18"/>
      <c r="B5" s="19" t="s">
        <v>0</v>
      </c>
      <c r="C5" s="19"/>
      <c r="D5" s="19"/>
      <c r="E5" s="19"/>
      <c r="F5" s="19"/>
      <c r="G5" s="18"/>
      <c r="H5" s="20" t="s">
        <v>1</v>
      </c>
      <c r="I5" s="20"/>
      <c r="J5" s="20"/>
      <c r="K5" s="20"/>
      <c r="L5" s="20"/>
    </row>
    <row r="6" spans="1:21">
      <c r="A6" s="18"/>
      <c r="B6" s="21" t="s">
        <v>2</v>
      </c>
      <c r="C6" s="21" t="s">
        <v>3</v>
      </c>
      <c r="D6" s="21" t="s">
        <v>4</v>
      </c>
      <c r="E6" s="21" t="s">
        <v>5</v>
      </c>
      <c r="F6" s="22" t="s">
        <v>6</v>
      </c>
      <c r="G6" s="18"/>
      <c r="H6" s="20"/>
      <c r="I6" s="20"/>
      <c r="J6" s="20"/>
      <c r="K6" s="20"/>
      <c r="L6" s="20"/>
    </row>
    <row r="7" spans="1:21" ht="15" customHeight="1">
      <c r="A7" s="18"/>
      <c r="B7" s="23">
        <v>42184</v>
      </c>
      <c r="C7" s="23">
        <v>42247</v>
      </c>
      <c r="D7" s="24">
        <v>718350</v>
      </c>
      <c r="E7" s="24">
        <f>DAYS360(B7,C7)+1</f>
        <v>63</v>
      </c>
      <c r="F7" s="24">
        <f t="shared" ref="F7" si="0">(D7*E7)/360</f>
        <v>125711.25</v>
      </c>
      <c r="G7" s="18"/>
      <c r="H7" s="20"/>
      <c r="I7" s="20"/>
      <c r="J7" s="20"/>
      <c r="K7" s="20"/>
      <c r="L7" s="20"/>
    </row>
    <row r="8" spans="1:21">
      <c r="A8" s="18"/>
      <c r="B8" s="25" t="s">
        <v>7</v>
      </c>
      <c r="C8" s="26"/>
      <c r="D8" s="26"/>
      <c r="E8" s="27"/>
      <c r="F8" s="28">
        <f>+F7</f>
        <v>125711.25</v>
      </c>
      <c r="G8" s="18"/>
      <c r="H8" s="20"/>
      <c r="I8" s="20"/>
      <c r="J8" s="20"/>
      <c r="K8" s="20"/>
      <c r="L8" s="20"/>
    </row>
    <row r="9" spans="1:21" ht="13.5" customHeight="1">
      <c r="A9" s="18"/>
      <c r="B9" s="18"/>
      <c r="C9" s="18"/>
      <c r="D9" s="18"/>
      <c r="E9" s="18"/>
      <c r="F9" s="18"/>
      <c r="G9" s="18"/>
      <c r="H9" s="18"/>
      <c r="I9" s="18"/>
      <c r="J9" s="18"/>
      <c r="K9" s="18"/>
      <c r="L9" s="18"/>
    </row>
    <row r="10" spans="1:21">
      <c r="A10" s="18"/>
      <c r="B10" s="21" t="s">
        <v>2</v>
      </c>
      <c r="C10" s="21" t="s">
        <v>3</v>
      </c>
      <c r="D10" s="21" t="s">
        <v>4</v>
      </c>
      <c r="E10" s="21" t="s">
        <v>5</v>
      </c>
      <c r="F10" s="22" t="s">
        <v>8</v>
      </c>
      <c r="G10" s="18"/>
      <c r="H10" s="18"/>
      <c r="I10" s="18"/>
      <c r="J10" s="18"/>
      <c r="K10" s="18"/>
      <c r="L10" s="18"/>
    </row>
    <row r="11" spans="1:21">
      <c r="A11" s="18"/>
      <c r="B11" s="23">
        <v>42184</v>
      </c>
      <c r="C11" s="23">
        <v>42247</v>
      </c>
      <c r="D11" s="24">
        <v>718350</v>
      </c>
      <c r="E11" s="24">
        <f t="shared" ref="E11" si="1">DAYS360(B11,C11)+1</f>
        <v>63</v>
      </c>
      <c r="F11" s="24">
        <f t="shared" ref="F11" si="2">(D11*E11)/360</f>
        <v>125711.25</v>
      </c>
      <c r="G11" s="18"/>
      <c r="H11" s="20" t="s">
        <v>9</v>
      </c>
      <c r="I11" s="20"/>
      <c r="J11" s="20"/>
      <c r="K11" s="20"/>
      <c r="L11" s="20"/>
    </row>
    <row r="12" spans="1:21" ht="15" customHeight="1">
      <c r="A12" s="18"/>
      <c r="B12" s="29" t="s">
        <v>7</v>
      </c>
      <c r="C12" s="29"/>
      <c r="D12" s="29"/>
      <c r="E12" s="29"/>
      <c r="F12" s="28">
        <f>+F11</f>
        <v>125711.25</v>
      </c>
      <c r="G12" s="18"/>
      <c r="H12" s="20"/>
      <c r="I12" s="20"/>
      <c r="J12" s="20"/>
      <c r="K12" s="20"/>
      <c r="L12" s="20"/>
    </row>
    <row r="13" spans="1:21">
      <c r="A13" s="18"/>
      <c r="B13" s="18"/>
      <c r="C13" s="18"/>
      <c r="D13" s="18"/>
      <c r="E13" s="18"/>
      <c r="F13" s="18"/>
      <c r="G13" s="18"/>
      <c r="H13" s="20"/>
      <c r="I13" s="20"/>
      <c r="J13" s="20"/>
      <c r="K13" s="20"/>
      <c r="L13" s="20"/>
    </row>
    <row r="14" spans="1:21">
      <c r="A14" s="18"/>
      <c r="B14" s="21" t="s">
        <v>2</v>
      </c>
      <c r="C14" s="21" t="s">
        <v>3</v>
      </c>
      <c r="D14" s="21" t="s">
        <v>8</v>
      </c>
      <c r="E14" s="21" t="s">
        <v>5</v>
      </c>
      <c r="F14" s="22" t="s">
        <v>10</v>
      </c>
      <c r="G14" s="18"/>
      <c r="H14" s="18"/>
      <c r="I14" s="18"/>
      <c r="J14" s="18"/>
      <c r="K14" s="18"/>
      <c r="L14" s="18"/>
    </row>
    <row r="15" spans="1:21" ht="15" customHeight="1">
      <c r="A15" s="18"/>
      <c r="B15" s="23">
        <v>42184</v>
      </c>
      <c r="C15" s="23">
        <v>42247</v>
      </c>
      <c r="D15" s="24">
        <v>125711</v>
      </c>
      <c r="E15" s="24">
        <f t="shared" ref="E15" si="3">DAYS360(B15,C15)+1</f>
        <v>63</v>
      </c>
      <c r="F15" s="30">
        <f t="shared" ref="F15" si="4">(D15*E15*0.12)/360</f>
        <v>2639.9309999999996</v>
      </c>
      <c r="G15" s="18"/>
      <c r="H15" s="20" t="s">
        <v>11</v>
      </c>
      <c r="I15" s="20"/>
      <c r="J15" s="20"/>
      <c r="K15" s="20"/>
      <c r="L15" s="20"/>
    </row>
    <row r="16" spans="1:21">
      <c r="A16" s="18"/>
      <c r="B16" s="29" t="s">
        <v>7</v>
      </c>
      <c r="C16" s="29"/>
      <c r="D16" s="29"/>
      <c r="E16" s="29"/>
      <c r="F16" s="28">
        <f>SUM(F15:F15)</f>
        <v>2639.9309999999996</v>
      </c>
      <c r="G16" s="18"/>
      <c r="H16" s="20"/>
      <c r="I16" s="20"/>
      <c r="J16" s="20"/>
      <c r="K16" s="20"/>
      <c r="L16" s="20"/>
      <c r="N16" s="12"/>
      <c r="O16" s="12"/>
      <c r="P16" s="12"/>
      <c r="Q16" s="12"/>
      <c r="R16" s="12"/>
      <c r="S16" s="12"/>
      <c r="T16" s="12"/>
      <c r="U16" s="12"/>
    </row>
    <row r="17" spans="1:21">
      <c r="A17" s="18"/>
      <c r="B17" s="18"/>
      <c r="C17" s="18"/>
      <c r="D17" s="18"/>
      <c r="E17" s="18"/>
      <c r="F17" s="18"/>
      <c r="G17" s="18"/>
      <c r="H17" s="20"/>
      <c r="I17" s="20"/>
      <c r="J17" s="20"/>
      <c r="K17" s="20"/>
      <c r="L17" s="20"/>
      <c r="N17" s="14"/>
      <c r="O17" s="14"/>
      <c r="P17" s="14"/>
      <c r="Q17" s="2"/>
      <c r="R17" s="2"/>
      <c r="S17" s="2"/>
      <c r="T17" s="13"/>
      <c r="U17" s="13"/>
    </row>
    <row r="18" spans="1:21">
      <c r="A18" s="18"/>
      <c r="B18" s="21" t="s">
        <v>2</v>
      </c>
      <c r="C18" s="21" t="s">
        <v>3</v>
      </c>
      <c r="D18" s="21" t="s">
        <v>12</v>
      </c>
      <c r="E18" s="21" t="s">
        <v>5</v>
      </c>
      <c r="F18" s="22" t="s">
        <v>13</v>
      </c>
      <c r="G18" s="18"/>
      <c r="H18" s="20"/>
      <c r="I18" s="20"/>
      <c r="J18" s="20"/>
      <c r="K18" s="20"/>
      <c r="L18" s="20"/>
      <c r="N18" s="14"/>
      <c r="O18" s="14"/>
      <c r="P18" s="14"/>
      <c r="Q18" s="6"/>
      <c r="R18" s="6"/>
      <c r="S18" s="6"/>
      <c r="T18" s="2"/>
      <c r="U18" s="7"/>
    </row>
    <row r="19" spans="1:21">
      <c r="A19" s="18"/>
      <c r="B19" s="23">
        <v>42184</v>
      </c>
      <c r="C19" s="23">
        <v>42247</v>
      </c>
      <c r="D19" s="30">
        <v>644350</v>
      </c>
      <c r="E19" s="30">
        <f t="shared" ref="E19" si="5">DAYS360(B19,C19)+1</f>
        <v>63</v>
      </c>
      <c r="F19" s="30">
        <f>(D19*E19)/720</f>
        <v>56380.625</v>
      </c>
      <c r="G19" s="18"/>
      <c r="H19" s="18"/>
      <c r="I19" s="18"/>
      <c r="J19" s="18"/>
      <c r="K19" s="18"/>
      <c r="L19" s="18"/>
      <c r="N19" s="14"/>
      <c r="O19" s="14"/>
      <c r="P19" s="14"/>
      <c r="Q19" s="6"/>
      <c r="R19" s="6"/>
      <c r="S19" s="6"/>
      <c r="T19" s="8"/>
      <c r="U19" s="9"/>
    </row>
    <row r="20" spans="1:21">
      <c r="A20" s="18"/>
      <c r="B20" s="25" t="s">
        <v>7</v>
      </c>
      <c r="C20" s="26"/>
      <c r="D20" s="26"/>
      <c r="E20" s="27"/>
      <c r="F20" s="28">
        <f>+F19</f>
        <v>56380.625</v>
      </c>
      <c r="G20" s="18"/>
      <c r="H20" s="31" t="s">
        <v>14</v>
      </c>
      <c r="I20" s="32"/>
      <c r="J20" s="32"/>
      <c r="K20" s="32"/>
      <c r="L20" s="32"/>
      <c r="N20" s="14"/>
      <c r="O20" s="14"/>
      <c r="P20" s="14"/>
      <c r="Q20" s="15"/>
      <c r="R20" s="15"/>
      <c r="S20" s="15"/>
      <c r="T20" s="15"/>
      <c r="U20" s="15"/>
    </row>
    <row r="21" spans="1:21">
      <c r="A21" s="18"/>
      <c r="B21" s="18"/>
      <c r="C21" s="18"/>
      <c r="D21" s="18"/>
      <c r="E21" s="18"/>
      <c r="F21" s="18"/>
      <c r="G21" s="18"/>
      <c r="H21" s="32"/>
      <c r="I21" s="32"/>
      <c r="J21" s="32"/>
      <c r="K21" s="32"/>
      <c r="L21" s="32"/>
      <c r="N21" s="14"/>
      <c r="O21" s="14"/>
      <c r="P21" s="14"/>
      <c r="Q21" s="10"/>
      <c r="R21" s="15"/>
      <c r="S21" s="15"/>
      <c r="T21" s="15"/>
      <c r="U21" s="15"/>
    </row>
    <row r="22" spans="1:21">
      <c r="A22" s="18"/>
      <c r="B22" s="18"/>
      <c r="C22" s="18"/>
      <c r="D22" s="18"/>
      <c r="E22" s="18"/>
      <c r="F22" s="18"/>
      <c r="G22" s="18"/>
      <c r="H22" s="32"/>
      <c r="I22" s="32"/>
      <c r="J22" s="32"/>
      <c r="K22" s="32"/>
      <c r="L22" s="32"/>
      <c r="N22" s="1"/>
      <c r="O22" s="1"/>
      <c r="P22" s="1"/>
      <c r="Q22" s="1"/>
      <c r="R22" s="1"/>
    </row>
    <row r="23" spans="1:21">
      <c r="A23" s="18"/>
      <c r="B23" s="33" t="s">
        <v>15</v>
      </c>
      <c r="C23" s="33"/>
      <c r="D23" s="33"/>
      <c r="E23" s="33"/>
      <c r="F23" s="33"/>
      <c r="G23" s="18"/>
      <c r="H23" s="32"/>
      <c r="I23" s="32"/>
      <c r="J23" s="32"/>
      <c r="K23" s="32"/>
      <c r="L23" s="32"/>
      <c r="N23" s="16"/>
      <c r="O23" s="16"/>
      <c r="P23" s="16"/>
      <c r="Q23" s="16"/>
      <c r="R23" s="11"/>
    </row>
    <row r="24" spans="1:21">
      <c r="A24" s="18"/>
      <c r="B24" s="21" t="s">
        <v>2</v>
      </c>
      <c r="C24" s="21" t="s">
        <v>3</v>
      </c>
      <c r="D24" s="21" t="s">
        <v>16</v>
      </c>
      <c r="E24" s="21" t="s">
        <v>5</v>
      </c>
      <c r="F24" s="34" t="s">
        <v>17</v>
      </c>
      <c r="G24" s="18"/>
      <c r="H24" s="18"/>
      <c r="I24" s="18"/>
      <c r="J24" s="18"/>
      <c r="K24" s="18"/>
      <c r="L24" s="18"/>
    </row>
    <row r="25" spans="1:21">
      <c r="A25" s="18"/>
      <c r="B25" s="35">
        <v>42013</v>
      </c>
      <c r="C25" s="35" t="s">
        <v>18</v>
      </c>
      <c r="D25" s="36">
        <v>21478</v>
      </c>
      <c r="E25" s="36">
        <v>105</v>
      </c>
      <c r="F25" s="17">
        <f>+D25*E25</f>
        <v>2255190</v>
      </c>
      <c r="G25" s="18"/>
      <c r="H25" s="31" t="s">
        <v>19</v>
      </c>
      <c r="I25" s="32"/>
      <c r="J25" s="32"/>
      <c r="K25" s="32"/>
      <c r="L25" s="32"/>
    </row>
    <row r="26" spans="1:21">
      <c r="A26" s="18"/>
      <c r="B26" s="29" t="s">
        <v>7</v>
      </c>
      <c r="C26" s="29"/>
      <c r="D26" s="29"/>
      <c r="E26" s="29"/>
      <c r="F26" s="28">
        <v>2255190</v>
      </c>
      <c r="G26" s="18"/>
      <c r="H26" s="32"/>
      <c r="I26" s="32"/>
      <c r="J26" s="32"/>
      <c r="K26" s="32"/>
      <c r="L26" s="32"/>
    </row>
    <row r="27" spans="1:21">
      <c r="A27" s="18"/>
      <c r="B27" s="18"/>
      <c r="C27" s="18"/>
      <c r="D27" s="18"/>
      <c r="E27" s="18"/>
      <c r="F27" s="18"/>
      <c r="G27" s="18"/>
      <c r="H27" s="32"/>
      <c r="I27" s="32"/>
      <c r="J27" s="32"/>
      <c r="K27" s="32"/>
      <c r="L27" s="32"/>
    </row>
    <row r="28" spans="1:21">
      <c r="A28" s="18"/>
      <c r="B28" s="18"/>
      <c r="C28" s="18"/>
      <c r="D28" s="18"/>
      <c r="E28" s="18"/>
      <c r="F28" s="18"/>
      <c r="G28" s="18"/>
      <c r="H28" s="32"/>
      <c r="I28" s="32"/>
      <c r="J28" s="32"/>
      <c r="K28" s="32"/>
      <c r="L28" s="32"/>
    </row>
    <row r="29" spans="1:21">
      <c r="A29" s="18"/>
      <c r="B29" s="37" t="s">
        <v>20</v>
      </c>
      <c r="C29" s="37"/>
      <c r="D29" s="37"/>
      <c r="E29" s="37"/>
      <c r="F29" s="39">
        <f>+F26+F20+F16+F12+F8</f>
        <v>2565633.0559999999</v>
      </c>
      <c r="G29" s="18"/>
      <c r="H29" s="18"/>
      <c r="I29" s="18"/>
      <c r="J29" s="18"/>
      <c r="K29" s="18"/>
      <c r="L29" s="18"/>
    </row>
    <row r="30" spans="1:21">
      <c r="A30" s="18"/>
      <c r="B30" s="18"/>
      <c r="C30" s="18"/>
      <c r="D30" s="18"/>
      <c r="E30" s="18"/>
      <c r="F30" s="18"/>
      <c r="G30" s="18"/>
      <c r="H30" s="18"/>
      <c r="I30" s="18"/>
      <c r="J30" s="18"/>
      <c r="K30" s="18"/>
      <c r="L30" s="18"/>
    </row>
    <row r="31" spans="1:21">
      <c r="A31" s="18"/>
      <c r="B31" s="18"/>
      <c r="C31" s="18"/>
      <c r="D31" s="18"/>
      <c r="E31" s="18"/>
      <c r="F31" s="18"/>
      <c r="G31" s="18"/>
      <c r="H31" s="38" t="s">
        <v>21</v>
      </c>
      <c r="I31" s="38"/>
      <c r="J31" s="38"/>
      <c r="K31" s="38"/>
      <c r="L31" s="38"/>
    </row>
    <row r="32" spans="1:21">
      <c r="A32" s="18"/>
      <c r="B32" s="18"/>
      <c r="C32" s="18"/>
      <c r="D32" s="18"/>
      <c r="E32" s="18"/>
      <c r="F32" s="18"/>
      <c r="G32" s="18"/>
      <c r="H32" s="38"/>
      <c r="I32" s="38"/>
      <c r="J32" s="38"/>
      <c r="K32" s="38"/>
      <c r="L32" s="38"/>
    </row>
    <row r="33" spans="1:12">
      <c r="A33" s="18"/>
      <c r="B33" s="18"/>
      <c r="C33" s="18"/>
      <c r="D33" s="18"/>
      <c r="E33" s="18"/>
      <c r="F33" s="18"/>
      <c r="G33" s="18"/>
      <c r="H33" s="38"/>
      <c r="I33" s="38"/>
      <c r="J33" s="38"/>
      <c r="K33" s="38"/>
      <c r="L33" s="38"/>
    </row>
    <row r="34" spans="1:12">
      <c r="A34" s="18"/>
      <c r="B34" s="18"/>
      <c r="C34" s="18"/>
      <c r="D34" s="18"/>
      <c r="E34" s="18"/>
      <c r="F34" s="18"/>
      <c r="G34" s="18"/>
      <c r="H34" s="18"/>
      <c r="I34" s="18"/>
      <c r="J34" s="18"/>
      <c r="K34" s="18"/>
      <c r="L34" s="18"/>
    </row>
    <row r="35" spans="1:12">
      <c r="A35" s="18"/>
      <c r="B35" s="18"/>
      <c r="C35" s="18"/>
      <c r="D35" s="18"/>
      <c r="E35" s="18"/>
      <c r="F35" s="18"/>
      <c r="G35" s="18"/>
      <c r="H35" s="18"/>
      <c r="I35" s="18"/>
      <c r="J35" s="18"/>
      <c r="K35" s="18"/>
      <c r="L35" s="18"/>
    </row>
    <row r="36" spans="1:12">
      <c r="A36" s="18"/>
      <c r="B36" s="18"/>
      <c r="C36" s="18"/>
      <c r="D36" s="18"/>
      <c r="E36" s="18"/>
      <c r="F36" s="18"/>
      <c r="G36" s="18"/>
      <c r="H36" s="18"/>
      <c r="I36" s="18"/>
      <c r="J36" s="18"/>
      <c r="K36" s="18"/>
      <c r="L36" s="18"/>
    </row>
    <row r="37" spans="1:12">
      <c r="A37" s="18"/>
      <c r="B37" s="18"/>
      <c r="C37" s="18"/>
      <c r="D37" s="18"/>
      <c r="E37" s="18"/>
      <c r="F37" s="18"/>
      <c r="G37" s="18"/>
      <c r="H37" s="18"/>
      <c r="I37" s="18"/>
      <c r="J37" s="18"/>
      <c r="K37" s="18"/>
      <c r="L37" s="18"/>
    </row>
    <row r="38" spans="1:12">
      <c r="A38" s="18"/>
      <c r="B38" s="18"/>
      <c r="C38" s="18"/>
      <c r="D38" s="18"/>
      <c r="E38" s="18"/>
      <c r="F38" s="18"/>
      <c r="G38" s="18"/>
      <c r="H38" s="18"/>
      <c r="I38" s="18"/>
      <c r="J38" s="18"/>
      <c r="K38" s="18"/>
      <c r="L38" s="18"/>
    </row>
    <row r="39" spans="1:12">
      <c r="A39" s="18"/>
      <c r="B39" s="18"/>
      <c r="C39" s="18"/>
      <c r="D39" s="18"/>
      <c r="E39" s="18"/>
      <c r="F39" s="18"/>
      <c r="G39" s="18"/>
      <c r="H39" s="18"/>
      <c r="I39" s="18"/>
      <c r="J39" s="18"/>
      <c r="K39" s="18"/>
      <c r="L39" s="18"/>
    </row>
    <row r="40" spans="1:12">
      <c r="A40" s="18"/>
      <c r="B40" s="18"/>
      <c r="C40" s="18"/>
      <c r="D40" s="18"/>
      <c r="E40" s="18"/>
      <c r="F40" s="18"/>
      <c r="G40" s="18"/>
      <c r="H40" s="18"/>
      <c r="I40" s="18"/>
      <c r="J40" s="18"/>
      <c r="K40" s="18"/>
      <c r="L40" s="18"/>
    </row>
    <row r="47" spans="1:12">
      <c r="G47" s="1"/>
    </row>
    <row r="48" spans="1:12">
      <c r="G48" s="1"/>
    </row>
    <row r="49" spans="2:7">
      <c r="G49" s="1"/>
    </row>
    <row r="50" spans="2:7">
      <c r="G50" s="1"/>
    </row>
    <row r="60" spans="2:7">
      <c r="B60" s="2"/>
      <c r="C60" s="2"/>
      <c r="D60" s="2"/>
      <c r="E60" s="3"/>
      <c r="F60" s="4"/>
    </row>
    <row r="61" spans="2:7">
      <c r="B61" s="5"/>
      <c r="C61" s="5"/>
      <c r="D61" s="5"/>
      <c r="E61" s="5"/>
      <c r="F61" s="5"/>
    </row>
  </sheetData>
  <mergeCells count="23">
    <mergeCell ref="H31:L33"/>
    <mergeCell ref="H25:L28"/>
    <mergeCell ref="T17:U17"/>
    <mergeCell ref="N17:P17"/>
    <mergeCell ref="R21:U21"/>
    <mergeCell ref="N23:Q23"/>
    <mergeCell ref="N20:P20"/>
    <mergeCell ref="N21:P21"/>
    <mergeCell ref="N18:P18"/>
    <mergeCell ref="N19:P19"/>
    <mergeCell ref="Q20:U20"/>
    <mergeCell ref="B5:F5"/>
    <mergeCell ref="B12:E12"/>
    <mergeCell ref="B20:E20"/>
    <mergeCell ref="H11:L13"/>
    <mergeCell ref="H5:L8"/>
    <mergeCell ref="H15:L18"/>
    <mergeCell ref="H20:L23"/>
    <mergeCell ref="B26:E26"/>
    <mergeCell ref="B8:E8"/>
    <mergeCell ref="B16:E16"/>
    <mergeCell ref="B29:E29"/>
    <mergeCell ref="B23:F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Giovanna Carolina Romero Ciodaro</dc:creator>
  <cp:keywords/>
  <dc:description/>
  <cp:lastModifiedBy/>
  <cp:revision/>
  <dcterms:created xsi:type="dcterms:W3CDTF">2023-10-14T16:33:41Z</dcterms:created>
  <dcterms:modified xsi:type="dcterms:W3CDTF">2024-08-28T14:27:48Z</dcterms:modified>
  <cp:category/>
  <cp:contentStatus/>
</cp:coreProperties>
</file>