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9FC24F15-5187-4E1B-AD60-94EAFB2BEC15}" xr6:coauthVersionLast="47" xr6:coauthVersionMax="47" xr10:uidLastSave="{00000000-0000-0000-0000-000000000000}"/>
  <bookViews>
    <workbookView xWindow="-108" yWindow="-108" windowWidth="23256" windowHeight="12816"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8" i="11"/>
  <c r="B7" i="12"/>
  <c r="B7" i="11"/>
  <c r="B6" i="12"/>
  <c r="B6" i="11"/>
  <c r="B5" i="12"/>
  <c r="B5" i="11"/>
  <c r="B3" i="12"/>
  <c r="B2" i="12"/>
  <c r="B4" i="12"/>
  <c r="B4" i="11"/>
  <c r="B3" i="11"/>
  <c r="B2" i="11"/>
  <c r="B20" i="8" l="1"/>
  <c r="B34" i="12"/>
  <c r="B15"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40" i="8" l="1"/>
  <c r="B9" i="11"/>
  <c r="B10" i="9"/>
  <c r="B2" i="8"/>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<sst xmlns="http://schemas.openxmlformats.org/spreadsheetml/2006/main" count="327" uniqueCount="218">
  <si>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</si>
  <si>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</si>
  <si>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</si>
  <si>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</si>
  <si>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</si>
  <si>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</si>
  <si>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</si>
  <si>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</si>
  <si>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</si>
  <si>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</si>
  <si>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</si>
  <si>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</si>
  <si>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</si>
  <si>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</si>
  <si>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</si>
  <si>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</si>
  <si>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</si>
  <si>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</si>
  <si>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</si>
  <si>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</si>
  <si>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</si>
  <si>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</si>
  <si>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</si>
  <si>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</si>
  <si>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</si>
  <si>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</si>
  <si>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</si>
  <si>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</si>
  <si>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</si>
  <si>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</si>
  <si>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</si>
  <si>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</si>
  <si>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</si>
  <si>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</si>
  <si>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</si>
  <si>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</si>
  <si>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</si>
  <si>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</si>
  <si>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</si>
  <si>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</si>
  <si>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</si>
  <si>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</si>
  <si>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</si>
  <si>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</si>
  <si>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</si>
  <si>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</si>
  <si>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</si>
  <si>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</si>
  <si>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</si>
  <si>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</si>
  <si>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</si>
  <si>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</si>
  <si>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</si>
  <si>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</si>
  <si>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</si>
  <si>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</si>
  <si>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</si>
  <si>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</si>
  <si>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</si>
  <si>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</si>
  <si>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</si>
  <si>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</si>
  <si>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</si>
  <si>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</si>
  <si>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</si>
  <si>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</si>
  <si>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</si>
  <si>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</si>
  <si>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</si>
  <si>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</si>
  <si>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</si>
  <si>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</si>
  <si>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</si>
  <si>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</si>
  <si>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</si>
  <si>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</si>
  <si>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</si>
  <si>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</si>
  <si>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</si>
  <si>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</si>
  <si>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</si>
  <si>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</si>
  <si>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</si>
  <si>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</si>
  <si>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</si>
  <si>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</si>
  <si>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</si>
  <si>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</si>
  <si>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</si>
  <si>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</si>
  <si>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</si>
  <si>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</si>
  <si>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</si>
  <si>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</si>
  <si>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</si>
  <si>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</si>
  <si>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</si>
  <si>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</si>
  <si>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</si>
  <si>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</si>
  <si>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</si>
  <si>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</si>
  <si>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</si>
  <si>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</si>
  <si>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</si>
  <si>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</si>
  <si>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</si>
  <si>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</si>
  <si>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</si>
  <si>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</si>
  <si>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</si>
  <si>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</si>
  <si>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</si>
  <si>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</si>
  <si>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</si>
  <si>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</si>
  <si>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</si>
  <si>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</si>
  <si>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</si>
  <si>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</si>
  <si>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</si>
  <si>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</si>
  <si>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</si>
  <si>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</si>
  <si>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</si>
  <si>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</si>
  <si>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</si>
  <si>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</si>
  <si>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</si>
  <si>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</si>
  <si>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</si>
  <si>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CONTINGENCIA </t>
  </si>
  <si>
    <t xml:space="preserve">COMENTARIOS CLASIFICACIÓN Y VALOR CONTINGENCIA </t>
  </si>
  <si>
    <t xml:space="preserve">CONCEPTO DE CONCILIACIÓN 330 </t>
  </si>
  <si>
    <t xml:space="preserve">SUMA SOLICITADA </t>
  </si>
  <si>
    <t>COMENTARIO OUT</t>
  </si>
  <si>
    <t>CAMBIO CONTINGENCIA PJ</t>
  </si>
  <si>
    <t xml:space="preserve">CONTINGENCIA ACTUAL </t>
  </si>
  <si>
    <t xml:space="preserve">CAMBIO DE CONTINGENCIA </t>
  </si>
  <si>
    <t xml:space="preserve">COMENTARIOS CAMBIO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</si>
  <si>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</si>
  <si>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</si>
  <si>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</si>
  <si>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</si>
  <si>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</si>
  <si>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</si>
  <si>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</si>
  <si>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</si>
  <si>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</si>
  <si>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</si>
  <si>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</si>
  <si>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</si>
  <si>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</si>
  <si>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</si>
  <si>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</si>
  <si>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</si>
  <si>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</si>
  <si>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</si>
  <si>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</si>
  <si>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</si>
  <si>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</si>
  <si>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</si>
  <si>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</si>
  <si>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</si>
  <si>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</si>
  <si>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</si>
  <si>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</si>
  <si>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</si>
  <si>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</si>
  <si>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</si>
  <si>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</si>
  <si>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</si>
  <si>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</si>
  <si>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</si>
  <si>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</si>
  <si>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</si>
  <si>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</si>
  <si>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</si>
  <si>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</si>
  <si>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</si>
  <si>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</si>
  <si>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</si>
  <si>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</si>
  <si>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</si>
  <si>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</si>
  <si>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</si>
  <si>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</si>
  <si>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</si>
  <si>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</si>
  <si>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</si>
  <si>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</si>
  <si>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</si>
  <si>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</si>
  <si>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</si>
  <si>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</si>
  <si>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VISTO BUENO OUTSOURCING</t>
  </si>
  <si>
    <t>AUTORIZACIÓN COMPAÑÍA SUMA</t>
  </si>
  <si>
    <t xml:space="preserve">AUTORIZACIÓN COMPAÑÍA COMENTARIOS </t>
  </si>
  <si>
    <t xml:space="preserve">ACTUALIZACIÓN DE CONTINGENCIA  </t>
  </si>
  <si>
    <t xml:space="preserve">11001418907220240006000	</t>
  </si>
  <si>
    <t xml:space="preserve">Juzgado 72 de Pequeñas Causas y Competencia Múltiple de Bogotá D.C.	</t>
  </si>
  <si>
    <t xml:space="preserve">Inversiones Tracto Express LTDA
Auto Express S.A.S
Arbey Alonso Chavarria Jaramillo
Allianz Seguros S.A.	</t>
  </si>
  <si>
    <t>Felix Yorlandy Fernandez Antolinez (Victima Directa)</t>
  </si>
  <si>
    <t>N/A</t>
  </si>
  <si>
    <t>04 de mayo de 2019</t>
  </si>
  <si>
    <t>19 de enero de 2021</t>
  </si>
  <si>
    <t>24 de marzo de 2021</t>
  </si>
  <si>
    <r>
      <t xml:space="preserve">1. El 4 de mayo de 2019, alrededor de las 10:00 am, en la vía nacional Bucaramanga-Pamplona, específicamente en el kilómetro 19+980, el camión de Félix Yorlandy Fernández de placas  USB-057 fue chocado en el lado izquierdo por el camión de placas TEO-133, que estaba siendo conducido por Arbey Alonso Chavarria Jaramillo.
2. El accidente ocurrió debido a la negligencia del conductor del camión </t>
    </r>
    <r>
      <rPr>
        <b/>
        <sz val="11"/>
        <color theme="1"/>
        <rFont val="Calibri"/>
        <family val="2"/>
        <scheme val="minor"/>
      </rPr>
      <t xml:space="preserve">TEO-133, </t>
    </r>
    <r>
      <rPr>
        <sz val="11"/>
        <color theme="1"/>
        <rFont val="Calibri"/>
        <family val="2"/>
        <scheme val="minor"/>
      </rPr>
      <t xml:space="preserve">quien no tomó precauciones adecuadas en pavimento húmedo, provocando que su vehículo se deslizara e invadiera el carril contrario.
3. El camión de Félix sufrió daños extensos en la carrocería, llantas, rines, y pérdida de mercancía, incluyendo la rotura de la carpa y daños en la carga de harina. Así como lo dejado de producir mientras estuvo en el taller de reparación. </t>
    </r>
  </si>
  <si>
    <t>INVERSIONES TRACTO EXPRESSLTDA</t>
  </si>
  <si>
    <t>TEO133</t>
  </si>
  <si>
    <t>17 de octubre de 2024</t>
  </si>
  <si>
    <t>30 de octubre de 2024</t>
  </si>
  <si>
    <t>25/02/2019 hasta las 24:00 horas del  24/02/2020.</t>
  </si>
  <si>
    <t>EXCEPCIONES FRENTE AL LLAMAMIENTO EN GARANTÍA.
1.	INEXISTENCIA DE OBLIGACIÓN INDEMNIZATORIA POR FALTA DE ACREDITACIÓN DE LA REALIZACIÓN DEL RIESGO ASEGURADO EN LOS TÉRMINOS DEL ARTÍCULO 1072 DEL C.Co.
2.	LA PÓLIZA NO. 022404377 / 21 NO PRESTA COBERTURA PARA INVERSIONES TRACTO EXPRESS LTDA.
3.	RIESGOS EXPRESAMENTE EXCLUIDOS EN LA PÓLIZA DE SEGURO AUTOS COLECTIVO PESADOS NO. 022404377 / 21.
4.	CARÁCTER MERAMENTE INDEMNIZATORIO DE LOS CONTRATOS DE SEGURO.
5.	PRESCRIPCIÓN ORDINARIA DE LA ACCIÓN DERIVADA DEL CONTRATO DE SEGURO.
6.	EN CUALQUIER CASO, DE NINGUNA FORMA SE PODRÁ EXCEDER EL LÍMITE DEL VALOR ASEGURADO.
7.	LIMITES MÁXIMOS DE RESPONSABILIDAD DEL ASEGURADOR EN LO ATINENTE AL DEDUCIBLE PACTADO $1.500.000,00.
8.	DISPONIBILIDAD DEL VALOR ASEGURADO.
9.	SUJECIÓN A LAS CONDICIONES PARTICULARES Y GENERALES DEL CONTRATO DE SEGURO, EL CLAUSULADO Y LOS AMPAROS.
10.	GENÉRICA O INNOMINADA Y OTRAS.</t>
  </si>
  <si>
    <r>
      <t xml:space="preserve">INDIQUE LA PLACA- </t>
    </r>
    <r>
      <rPr>
        <sz val="11"/>
        <color rgb="FFFF0000"/>
        <rFont val="Calibri"/>
        <family val="2"/>
        <scheme val="minor"/>
      </rPr>
      <t>USB057</t>
    </r>
    <r>
      <rPr>
        <sz val="11"/>
        <color theme="1"/>
        <rFont val="Calibri"/>
        <family val="2"/>
        <scheme val="minor"/>
      </rPr>
      <t>-Intereses moratorios</t>
    </r>
  </si>
  <si>
    <t>SINIESTRO 79949497   LEGIS APJ32569</t>
  </si>
  <si>
    <t>La contingencia se califica como PROBABLE, toda vez que se encuentra acreditada la responsabilidad del asegurado en la ocurrencia del accidente. 
Lo primero que debe tomarse en consideración es que la Póliza de Seguro Auto Colectivo Pesados No. 022404377 / 21, cuyo asegurado es el BANCO DE OCCIDENTE, presta cobertura temporal y material, de conformidad con los hechos y pretensiones expuestas en el líbelo de la demanda. Frente a la cobertura temporal, debe señalarse que el hecho, esto es, el accidente de tránsito en el cual se le causaron afectaciones al vehículo de placas USB-057, ocurrió el 04 de mayo de 2019, es decir,  dentro de la vigencia de la Póliza comprendida entre el 25 de febrero de 2019 y el 24 de febrero de 2020. Aunado a ello, presta cobertura material en tanto ampara la responsabilidad civil extracontractual, pretensión que se le endilga al asegurado.
Por otro lado, frente a la obligación indemnizatoria de la Compañía, debe indicarse que la responsabilidad del asegurado se encuentra acreditada a partir del Informe Policial de Accidente de Tránsitoel cual codificó al señor Arbey Alonso Chavarría, conductor del camión de placas TEO133 (asegurado), con la causal No. 157, explicada como "No tener precaución con el pavimento liso - Deslizando e invadiendo el Carril". Así mismo se acredita la responsabilidad con el bosquejo topográfico o croquis en el que se advierte que el vehículo asegurado invadió el carril por el que se desplazaba el vehículo de placas USB-057. Aunado a lo anterior, es necesario indicar que en el tramo de la vía donde ocurrió el accidente de tránsito había doble línea amarilla, lo que indicaba una circulación en doble sentido, por lo que el conductor del vehículo asegurado estaba obligado a extremar las medidas de precaución para evitar invadir el carril contrario donde se desplazaban más vehículos. En consecuencia, la contingencia se califica como probable.
Todo lo anterior, sin perjuicio del carácter contingente del proceso.</t>
  </si>
  <si>
    <t>Como liquidación objetiva de las pretensiones se estima un monto de $ 6.760.502.teniendo en cuenta lo siguiente:
1. Daño emergente: Por este concepto únicamente se tendrá en cuenta la suma de $2.551.400, teniendo en cuenta que se pudo apreciar que la aseguradora tuvo acercamientos con el demandante en una instancia prejudicial y este fue el valor ofrecido por concepto de los daños ocasionados al utomotor de placas USB057, por lo anterior aunque existe una cotización realizada por Audatex que refiere un valor de reparación por $118.535, lo cierto es que en una instancia procesal el juez podrá acoger el último ofrecimiento realizado por la aseguradora. En ese sentido, el valor ya referido es el que debe tenerse en cuenta y no se acogerán las sumasr que se desprenden de las cotizaciones allegadas con el escrito de demanda ya que dichos documentos no están acompañados de la prueba de su pago conforme se dispone en los artículos 615 y 617 del Estatuto Tributario. Es decir, no corroboran el gasto en que incurrió la parte actora. Además, tampoco se tendrá en cuenta el valor pretendido por concepto de "Mercancía perdida" en la suma de $4.200.000, en tanto es evidente que Felix Yorlandy Fernández Antolinez no tiene interés asegurable para pretender este resarcimiento, pues los bienes aparentemente dañados por el accidente de tránsito, esto es, 30 pacas de harina no eran de su propiedad y, por tanto, su patrimonio no se vio afectado por la pérdida de tal mercancía.
2. Lucro Cesante: Será reconocido el lucro cesante pretendido en la suma de $1.176.000. Al respecto resulta necesario que se tenga en cuenta que, si bien, la certificación allegada y expedida por el Contador Público Bladimir Pérez Niño no prueba los ingresos netos recibidos por el demandante de cara a la actividad económica realizada con el vehículo de placas USB-057, en tanto solo se certifican ingresos aparentemente brutos, sin especificar deducciones de ninguna índole, y no está respaldada por documentación idónea (Libros contables, movimientos monetarios, gastos de administración, gastos de mantenimiento del vehículo, trasferencias y/o facturas de los pagos, etc.). Por lo anterior, se tasará, previendo que el Juez reconozca la existencia del daño por concepto de lucro cesante, pero su cuantía se tasa conforme a los lineamientos jurisprudenciales en casos análogos (véase la sentencia CE Exp. 16347), es decir, en una suma equivalente a los intereses legales del 6% anual sobre el valor de $58,800.000 (Valor del vehículo según Fasecolda) por un período de 4 meses que según la demanda corresponde al tiempo durante el cual cesó la actividad del vehículo.
3. Intereses moratorios: Se tendrá en cuenta por intereses moratorios la suma de $4.533.102 contados desde el mes siguiente a la fecha de reclamación a la aseguradora, esto es, a partir del 28 de septiembre de 2019, hasta la fecha de presentación del presente informe.
4. Deducible: A la suma de $8.260.502 se le resta el valor de $1.500.000 contemplado en la póliza como valor del deducible para el amparo de Responsabilidad Civil Extracontractual, lo cual da como resultado la suma de $6.760.502.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</si>
</sst>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12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2" fillId="0" borderId="2" xfId="0" applyFont="1" applyBorder="1" applyAlignment="1">
      <alignment horizontal="justify" vertical="top"/>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42" fontId="0" fillId="0" borderId="1" xfId="4" applyFont="1" applyBorder="1" applyAlignment="1" applyProtection="1">
      <alignment horizontal="justify" vertical="top"/>
      <protection locked="0"/>
    </xf>
    <xf numFmtId="42" fontId="0" fillId="0" borderId="1" xfId="4" applyFont="1" applyBorder="1" applyAlignment="1" applyProtection="1">
      <alignment horizontal="center" vertical="top"/>
      <protection locked="0"/>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8" fillId="2" borderId="6"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7" borderId="1" xfId="0" applyFill="1" applyBorder="1" applyAlignment="1">
      <alignment horizontal="justify" vertical="top"/>
    </xf>
    <xf numFmtId="14" fontId="0" fillId="0" borderId="1" xfId="0" applyNumberFormat="1" applyBorder="1" applyAlignment="1">
      <alignment horizontal="justify" vertical="top" wrapText="1"/>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3" xfId="0" applyBorder="1" applyAlignment="1">
      <alignment horizontal="justify" vertical="top" wrapText="1"/>
    </xf>
    <xf numFmtId="3" fontId="0" fillId="0" borderId="1" xfId="0" applyNumberFormat="1" applyBorder="1" applyAlignment="1">
      <alignment horizontal="justify" vertical="top"/>
    </xf>
    <xf numFmtId="0" fontId="8"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42" fontId="0" fillId="0" borderId="2" xfId="4" applyFont="1" applyBorder="1" applyAlignment="1">
      <alignment horizontal="center" vertical="top"/>
    </xf>
    <xf numFmtId="42" fontId="0" fillId="0" borderId="3" xfId="4" applyFont="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3" fillId="2" borderId="15" xfId="0" applyFont="1" applyFill="1"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4" applyFont="1" applyFill="1" applyBorder="1" applyAlignment="1" applyProtection="1">
      <alignment horizontal="justify" vertical="top"/>
      <protection locked="0"/>
    </xf>
    <xf numFmtId="42" fontId="0" fillId="5" borderId="3" xfId="4" applyFont="1" applyFill="1" applyBorder="1" applyAlignment="1" applyProtection="1">
      <alignment horizontal="justify" vertical="top"/>
      <protection locked="0"/>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cellXfs>
  <cellStyles count="5">
    <cellStyle name="Moneda" xfId="3" builtinId="4"/>
    <cellStyle name="Moneda [0]" xfId="1" builtinId="7"/>
    <cellStyle name="Moneda [0] 2" xfId="4" xr:uid="{E9B8DD1C-02E2-4C41-9691-041C950AD5B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3" zoomScale="85" zoomScaleNormal="85" workbookViewId="0">
      <selection activeCell="B34" sqref="B34:C34"/>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ht="25.8" x14ac:dyDescent="0.3">
      <c r="A1" s="55" t="s">
        <v>0</v>
      </c>
      <c r="B1" s="55"/>
      <c r="C1" s="55"/>
    </row>
    <row r="2" spans="1:3" x14ac:dyDescent="0.3">
      <c r="A2" s="5" t="s">
        <v>161</v>
      </c>
      <c r="B2" s="61" t="s">
        <v>199</v>
      </c>
      <c r="C2" s="62"/>
    </row>
    <row r="3" spans="1:3" x14ac:dyDescent="0.3">
      <c r="A3" s="5" t="s">
        <v>126</v>
      </c>
      <c r="B3" s="57" t="s">
        <v>200</v>
      </c>
      <c r="C3" s="58"/>
    </row>
    <row r="4" spans="1:3" x14ac:dyDescent="0.3">
      <c r="A4" s="5" t="s">
        <v>140</v>
      </c>
      <c r="B4" s="63" t="s">
        <v>201</v>
      </c>
      <c r="C4" s="58"/>
    </row>
    <row r="5" spans="1:3" ht="31.5" customHeight="1" x14ac:dyDescent="0.3">
      <c r="A5" s="5" t="s">
        <v>141</v>
      </c>
      <c r="B5" s="57" t="s">
        <v>202</v>
      </c>
      <c r="C5" s="58"/>
    </row>
    <row r="6" spans="1:3" x14ac:dyDescent="0.3">
      <c r="A6" s="5" t="s">
        <v>142</v>
      </c>
      <c r="B6" s="51" t="s">
        <v>103</v>
      </c>
      <c r="C6" s="51"/>
    </row>
    <row r="7" spans="1:3" x14ac:dyDescent="0.3">
      <c r="A7" s="27" t="s">
        <v>143</v>
      </c>
      <c r="B7" s="57" t="s">
        <v>107</v>
      </c>
      <c r="C7" s="58"/>
    </row>
    <row r="8" spans="1:3" ht="23.1" customHeight="1" x14ac:dyDescent="0.3">
      <c r="A8" s="28" t="s">
        <v>144</v>
      </c>
      <c r="B8" s="51" t="s">
        <v>203</v>
      </c>
      <c r="C8" s="51"/>
    </row>
    <row r="9" spans="1:3" x14ac:dyDescent="0.3">
      <c r="A9" s="28" t="s">
        <v>145</v>
      </c>
      <c r="B9" s="51" t="s">
        <v>203</v>
      </c>
      <c r="C9" s="51"/>
    </row>
    <row r="10" spans="1:3" x14ac:dyDescent="0.3">
      <c r="A10" s="28" t="s">
        <v>146</v>
      </c>
      <c r="B10" s="51" t="s">
        <v>203</v>
      </c>
      <c r="C10" s="51"/>
    </row>
    <row r="11" spans="1:3" ht="30" customHeight="1" x14ac:dyDescent="0.3">
      <c r="A11" s="29" t="s">
        <v>147</v>
      </c>
      <c r="B11" s="51" t="s">
        <v>203</v>
      </c>
      <c r="C11" s="51"/>
    </row>
    <row r="12" spans="1:3" ht="30" customHeight="1" x14ac:dyDescent="0.3">
      <c r="A12" s="5" t="s">
        <v>148</v>
      </c>
      <c r="B12" s="51" t="s">
        <v>203</v>
      </c>
      <c r="C12" s="51"/>
    </row>
    <row r="13" spans="1:3" x14ac:dyDescent="0.3">
      <c r="A13" s="5" t="s">
        <v>149</v>
      </c>
      <c r="B13" s="51" t="s">
        <v>203</v>
      </c>
      <c r="C13" s="51"/>
    </row>
    <row r="14" spans="1:3" x14ac:dyDescent="0.3">
      <c r="A14" s="5" t="s">
        <v>150</v>
      </c>
      <c r="B14" s="51" t="s">
        <v>203</v>
      </c>
      <c r="C14" s="51"/>
    </row>
    <row r="15" spans="1:3" x14ac:dyDescent="0.3">
      <c r="A15" s="5" t="s">
        <v>151</v>
      </c>
      <c r="B15" s="51" t="s">
        <v>203</v>
      </c>
      <c r="C15" s="51"/>
    </row>
    <row r="16" spans="1:3" x14ac:dyDescent="0.3">
      <c r="A16" s="5" t="s">
        <v>152</v>
      </c>
      <c r="B16" s="51" t="s">
        <v>203</v>
      </c>
      <c r="C16" s="51"/>
    </row>
    <row r="17" spans="1:3" ht="15" customHeight="1" x14ac:dyDescent="0.3">
      <c r="A17" s="5" t="s">
        <v>153</v>
      </c>
      <c r="B17" s="56" t="s">
        <v>85</v>
      </c>
      <c r="C17" s="56"/>
    </row>
    <row r="18" spans="1:3" x14ac:dyDescent="0.3">
      <c r="A18" s="5" t="s">
        <v>154</v>
      </c>
      <c r="B18" s="56" t="s">
        <v>203</v>
      </c>
      <c r="C18" s="56"/>
    </row>
    <row r="19" spans="1:3" ht="18.75" customHeight="1" x14ac:dyDescent="0.3">
      <c r="A19" s="5" t="s">
        <v>155</v>
      </c>
      <c r="B19" s="59" t="s">
        <v>203</v>
      </c>
      <c r="C19" s="60"/>
    </row>
    <row r="20" spans="1:3" x14ac:dyDescent="0.3">
      <c r="A20" s="5" t="s">
        <v>156</v>
      </c>
      <c r="B20" s="51" t="s">
        <v>203</v>
      </c>
      <c r="C20" s="51"/>
    </row>
    <row r="21" spans="1:3" ht="17.25" customHeight="1" x14ac:dyDescent="0.3">
      <c r="A21" s="5" t="s">
        <v>157</v>
      </c>
      <c r="B21" s="51" t="s">
        <v>203</v>
      </c>
      <c r="C21" s="51"/>
    </row>
    <row r="22" spans="1:3" x14ac:dyDescent="0.3">
      <c r="A22" s="28" t="s">
        <v>158</v>
      </c>
      <c r="B22" s="66" t="s">
        <v>204</v>
      </c>
      <c r="C22" s="56"/>
    </row>
    <row r="23" spans="1:3" x14ac:dyDescent="0.3">
      <c r="A23" s="28" t="s">
        <v>159</v>
      </c>
      <c r="B23" s="67" t="s">
        <v>205</v>
      </c>
      <c r="C23" s="68"/>
    </row>
    <row r="24" spans="1:3" x14ac:dyDescent="0.3">
      <c r="A24" s="28" t="s">
        <v>160</v>
      </c>
      <c r="B24" s="67" t="s">
        <v>206</v>
      </c>
      <c r="C24" s="68"/>
    </row>
    <row r="25" spans="1:3" x14ac:dyDescent="0.3">
      <c r="A25" s="64" t="s">
        <v>120</v>
      </c>
      <c r="B25" s="68" t="s">
        <v>207</v>
      </c>
      <c r="C25" s="65"/>
    </row>
    <row r="26" spans="1:3" x14ac:dyDescent="0.3">
      <c r="A26" s="64"/>
      <c r="B26" s="65"/>
      <c r="C26" s="65"/>
    </row>
    <row r="27" spans="1:3" ht="100.5" customHeight="1" x14ac:dyDescent="0.3">
      <c r="A27" s="64"/>
      <c r="B27" s="65"/>
      <c r="C27" s="65"/>
    </row>
    <row r="28" spans="1:3" x14ac:dyDescent="0.3">
      <c r="A28" s="28" t="s">
        <v>162</v>
      </c>
      <c r="B28" s="65" t="s">
        <v>208</v>
      </c>
      <c r="C28" s="65"/>
    </row>
    <row r="29" spans="1:3" x14ac:dyDescent="0.3">
      <c r="A29" s="28" t="s">
        <v>163</v>
      </c>
      <c r="B29" s="65">
        <v>8130084055</v>
      </c>
      <c r="C29" s="65"/>
    </row>
    <row r="30" spans="1:3" x14ac:dyDescent="0.3">
      <c r="A30" s="28" t="s">
        <v>164</v>
      </c>
      <c r="B30" s="65" t="s">
        <v>209</v>
      </c>
      <c r="C30" s="65"/>
    </row>
    <row r="31" spans="1:3" x14ac:dyDescent="0.3">
      <c r="A31" s="28" t="s">
        <v>165</v>
      </c>
      <c r="B31" s="65">
        <v>22404377</v>
      </c>
      <c r="C31" s="65"/>
    </row>
    <row r="32" spans="1:3" x14ac:dyDescent="0.3">
      <c r="A32" s="28" t="s">
        <v>166</v>
      </c>
      <c r="B32" s="53" t="s">
        <v>210</v>
      </c>
      <c r="C32" s="54"/>
    </row>
    <row r="33" spans="1:3" x14ac:dyDescent="0.3">
      <c r="A33" s="5" t="s">
        <v>167</v>
      </c>
      <c r="B33" s="52" t="s">
        <v>210</v>
      </c>
      <c r="C33" s="52"/>
    </row>
    <row r="34" spans="1:3" ht="43.2" x14ac:dyDescent="0.3">
      <c r="A34" s="5" t="s">
        <v>168</v>
      </c>
      <c r="B34" s="52" t="s">
        <v>211</v>
      </c>
      <c r="C34" s="51"/>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5:C5"/>
    <mergeCell ref="B22:C22"/>
    <mergeCell ref="B23:C23"/>
    <mergeCell ref="B24:C24"/>
    <mergeCell ref="B25:C27"/>
    <mergeCell ref="B11:C11"/>
    <mergeCell ref="B12:C12"/>
    <mergeCell ref="B13:C13"/>
    <mergeCell ref="B14:C14"/>
    <mergeCell ref="B21:C21"/>
    <mergeCell ref="B15:C15"/>
    <mergeCell ref="B16:C16"/>
    <mergeCell ref="B9:C9"/>
    <mergeCell ref="B28:C28"/>
    <mergeCell ref="B29:C29"/>
    <mergeCell ref="B30:C30"/>
    <mergeCell ref="B31:C31"/>
    <mergeCell ref="B10:C10"/>
    <mergeCell ref="B34:C34"/>
    <mergeCell ref="B33:C33"/>
    <mergeCell ref="B32:C32"/>
    <mergeCell ref="A1:C1"/>
    <mergeCell ref="B20:C20"/>
    <mergeCell ref="B17:C17"/>
    <mergeCell ref="B7:C7"/>
    <mergeCell ref="B18:C18"/>
    <mergeCell ref="B19:C19"/>
    <mergeCell ref="B2:C2"/>
    <mergeCell ref="B3:C3"/>
    <mergeCell ref="B4:C4"/>
    <mergeCell ref="A25:A27"/>
    <mergeCell ref="B6:C6"/>
    <mergeCell ref="B8:C8"/>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90C730C-89E0-470E-9D05-8F1740F3A538}">
          <x14:formula1>
            <xm:f>Hoja2!$H$2:$H$5</xm:f>
          </x14:formula1>
          <xm:sqref>B17:C17</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3" sqref="B3:C3"/>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88" t="s">
        <v>10</v>
      </c>
      <c r="B1" s="88"/>
      <c r="C1" s="88"/>
    </row>
    <row r="2" spans="1:3" ht="15.75" customHeight="1" x14ac:dyDescent="0.3">
      <c r="A2" s="20" t="s">
        <v>11</v>
      </c>
      <c r="B2" s="89" t="s">
        <v>215</v>
      </c>
      <c r="C2" s="90"/>
    </row>
    <row r="3" spans="1:3" s="2" customFormat="1" x14ac:dyDescent="0.3">
      <c r="A3" s="5" t="s">
        <v>1</v>
      </c>
      <c r="B3" s="51" t="str">
        <f>'AUTOS  NOTA 322'!B2:C2</f>
        <v xml:space="preserve">11001418907220240006000	</v>
      </c>
      <c r="C3" s="51"/>
    </row>
    <row r="4" spans="1:3" s="2" customFormat="1" x14ac:dyDescent="0.3">
      <c r="A4" s="5" t="s">
        <v>2</v>
      </c>
      <c r="B4" s="51" t="str">
        <f>'AUTOS  NOTA 322'!B3:C3</f>
        <v xml:space="preserve">Juzgado 72 de Pequeñas Causas y Competencia Múltiple de Bogotá D.C.	</v>
      </c>
      <c r="C4" s="51"/>
    </row>
    <row r="5" spans="1:3" s="2" customFormat="1" x14ac:dyDescent="0.3">
      <c r="A5" s="5" t="s">
        <v>3</v>
      </c>
      <c r="B5" s="51" t="str">
        <f>'AUTOS  NOTA 322'!B4:C4</f>
        <v xml:space="preserve">Inversiones Tracto Express LTDA
Auto Express S.A.S
Arbey Alonso Chavarria Jaramillo
Allianz Seguros S.A.	</v>
      </c>
      <c r="C5" s="51"/>
    </row>
    <row r="6" spans="1:3" s="2" customFormat="1" x14ac:dyDescent="0.3">
      <c r="A6" s="5" t="s">
        <v>4</v>
      </c>
      <c r="B6" s="51" t="str">
        <f>'AUTOS  NOTA 322'!B5:C5</f>
        <v>Felix Yorlandy Fernandez Antolinez (Victima Directa)</v>
      </c>
      <c r="C6" s="51"/>
    </row>
    <row r="7" spans="1:3" s="2" customFormat="1" x14ac:dyDescent="0.3">
      <c r="A7" s="5" t="s">
        <v>5</v>
      </c>
      <c r="B7" s="51" t="str">
        <f>'AUTOS  NOTA 322'!B6:C6</f>
        <v>LLAMADA EN GARANTIA</v>
      </c>
      <c r="C7" s="51"/>
    </row>
    <row r="8" spans="1:3" s="2" customFormat="1" x14ac:dyDescent="0.3">
      <c r="A8" s="31" t="s">
        <v>101</v>
      </c>
      <c r="B8" s="51" t="str">
        <f>'AUTOS  NOTA 322'!B7:C8</f>
        <v>N/A</v>
      </c>
      <c r="C8" s="51"/>
    </row>
    <row r="9" spans="1:3" x14ac:dyDescent="0.3">
      <c r="A9" s="20" t="s">
        <v>12</v>
      </c>
      <c r="B9" s="51">
        <v>22404377</v>
      </c>
      <c r="C9" s="51"/>
    </row>
    <row r="10" spans="1:3" x14ac:dyDescent="0.3">
      <c r="A10" s="20" t="s">
        <v>9</v>
      </c>
      <c r="B10" s="51" t="s">
        <v>106</v>
      </c>
      <c r="C10" s="51"/>
    </row>
    <row r="11" spans="1:3" x14ac:dyDescent="0.3">
      <c r="A11" s="20" t="s">
        <v>13</v>
      </c>
      <c r="B11" s="91">
        <v>4000000000</v>
      </c>
      <c r="C11" s="92"/>
    </row>
    <row r="12" spans="1:3" x14ac:dyDescent="0.3">
      <c r="A12" s="20" t="s">
        <v>115</v>
      </c>
      <c r="B12" s="91">
        <v>1500000</v>
      </c>
      <c r="C12" s="92"/>
    </row>
    <row r="13" spans="1:3" x14ac:dyDescent="0.3">
      <c r="A13" s="20" t="s">
        <v>14</v>
      </c>
      <c r="B13" s="57" t="s">
        <v>76</v>
      </c>
      <c r="C13" s="58"/>
    </row>
    <row r="14" spans="1:3" x14ac:dyDescent="0.3">
      <c r="A14" s="20" t="s">
        <v>15</v>
      </c>
      <c r="B14" s="63" t="s">
        <v>212</v>
      </c>
      <c r="C14" s="86"/>
    </row>
    <row r="15" spans="1:3" x14ac:dyDescent="0.3">
      <c r="A15" s="20" t="s">
        <v>16</v>
      </c>
      <c r="B15" s="51" t="s">
        <v>17</v>
      </c>
      <c r="C15" s="51"/>
    </row>
    <row r="16" spans="1:3" x14ac:dyDescent="0.3">
      <c r="A16" s="20" t="s">
        <v>18</v>
      </c>
      <c r="B16" s="51" t="s">
        <v>17</v>
      </c>
      <c r="C16" s="51"/>
    </row>
    <row r="17" spans="1:3" x14ac:dyDescent="0.3">
      <c r="A17" s="75" t="s">
        <v>19</v>
      </c>
      <c r="B17" s="51" t="s">
        <v>20</v>
      </c>
      <c r="C17" s="51"/>
    </row>
    <row r="18" spans="1:3" x14ac:dyDescent="0.3">
      <c r="A18" s="76"/>
      <c r="B18" s="10" t="s">
        <v>21</v>
      </c>
      <c r="C18" s="10" t="s">
        <v>22</v>
      </c>
    </row>
    <row r="19" spans="1:3" x14ac:dyDescent="0.3">
      <c r="A19" s="76"/>
      <c r="B19" s="6" t="s">
        <v>118</v>
      </c>
      <c r="C19" s="6"/>
    </row>
    <row r="20" spans="1:3" x14ac:dyDescent="0.3">
      <c r="A20" s="76"/>
      <c r="B20" s="6"/>
      <c r="C20" s="6"/>
    </row>
    <row r="21" spans="1:3" x14ac:dyDescent="0.3">
      <c r="A21" s="77"/>
      <c r="B21" s="6"/>
      <c r="C21" s="6"/>
    </row>
    <row r="22" spans="1:3" x14ac:dyDescent="0.3">
      <c r="A22" s="20" t="s">
        <v>23</v>
      </c>
      <c r="B22" s="51"/>
      <c r="C22" s="51"/>
    </row>
    <row r="23" spans="1:3" x14ac:dyDescent="0.3">
      <c r="A23" s="20" t="s">
        <v>24</v>
      </c>
      <c r="B23" s="69"/>
      <c r="C23" s="70"/>
    </row>
    <row r="24" spans="1:3" x14ac:dyDescent="0.3">
      <c r="A24" s="20" t="s">
        <v>25</v>
      </c>
      <c r="B24" s="51" t="s">
        <v>84</v>
      </c>
      <c r="C24" s="51"/>
    </row>
    <row r="25" spans="1:3" x14ac:dyDescent="0.3">
      <c r="A25" s="20" t="s">
        <v>26</v>
      </c>
      <c r="B25" s="51"/>
      <c r="C25" s="51"/>
    </row>
    <row r="26" spans="1:3" x14ac:dyDescent="0.3">
      <c r="A26" s="20" t="s">
        <v>28</v>
      </c>
      <c r="B26" s="87">
        <v>3051400</v>
      </c>
      <c r="C26" s="51"/>
    </row>
    <row r="27" spans="1:3" x14ac:dyDescent="0.3">
      <c r="A27" s="19" t="s">
        <v>29</v>
      </c>
      <c r="B27" s="51"/>
      <c r="C27" s="51"/>
    </row>
    <row r="28" spans="1:3" x14ac:dyDescent="0.3">
      <c r="A28" s="78" t="s">
        <v>30</v>
      </c>
      <c r="B28" s="78"/>
      <c r="C28" s="78"/>
    </row>
    <row r="29" spans="1:3" x14ac:dyDescent="0.3">
      <c r="A29" s="71" t="s">
        <v>31</v>
      </c>
      <c r="B29" s="72"/>
      <c r="C29" s="11"/>
    </row>
    <row r="30" spans="1:3" x14ac:dyDescent="0.3">
      <c r="A30" s="71" t="s">
        <v>32</v>
      </c>
      <c r="B30" s="72"/>
      <c r="C30" s="11"/>
    </row>
    <row r="31" spans="1:3" x14ac:dyDescent="0.3">
      <c r="A31" s="71" t="s">
        <v>33</v>
      </c>
      <c r="B31" s="72"/>
      <c r="C31" s="12"/>
    </row>
    <row r="32" spans="1:3" x14ac:dyDescent="0.3">
      <c r="A32" s="71" t="s">
        <v>34</v>
      </c>
      <c r="B32" s="72"/>
      <c r="C32" s="11"/>
    </row>
    <row r="33" spans="1:3" x14ac:dyDescent="0.3">
      <c r="A33" s="71" t="s">
        <v>35</v>
      </c>
      <c r="B33" s="72"/>
      <c r="C33" s="11"/>
    </row>
    <row r="34" spans="1:3" x14ac:dyDescent="0.3">
      <c r="A34" s="71" t="s">
        <v>36</v>
      </c>
      <c r="B34" s="72"/>
      <c r="C34" s="13"/>
    </row>
    <row r="35" spans="1:3" x14ac:dyDescent="0.3">
      <c r="A35" s="73" t="s">
        <v>37</v>
      </c>
      <c r="B35" s="74"/>
      <c r="C35" s="14"/>
    </row>
    <row r="36" spans="1:3" x14ac:dyDescent="0.3">
      <c r="A36" s="73" t="s">
        <v>38</v>
      </c>
      <c r="B36" s="74"/>
      <c r="C36" s="15"/>
    </row>
    <row r="37" spans="1:3" x14ac:dyDescent="0.3">
      <c r="A37" s="79" t="s">
        <v>39</v>
      </c>
      <c r="B37" s="80"/>
      <c r="C37" s="15"/>
    </row>
    <row r="38" spans="1:3" x14ac:dyDescent="0.3">
      <c r="A38" s="81"/>
      <c r="B38" s="82"/>
      <c r="C38" s="15"/>
    </row>
    <row r="39" spans="1:3" x14ac:dyDescent="0.3">
      <c r="A39" s="83"/>
      <c r="B39" s="84"/>
      <c r="C39" s="15"/>
    </row>
    <row r="40" spans="1:3" x14ac:dyDescent="0.3">
      <c r="A40" s="85" t="s">
        <v>40</v>
      </c>
      <c r="B40" s="85"/>
      <c r="C40" s="85"/>
    </row>
    <row r="41" spans="1:3" x14ac:dyDescent="0.3">
      <c r="A41" s="17" t="s">
        <v>41</v>
      </c>
      <c r="B41" s="18"/>
      <c r="C41" s="15"/>
    </row>
    <row r="42" spans="1:3" x14ac:dyDescent="0.3">
      <c r="A42" s="73" t="s">
        <v>42</v>
      </c>
      <c r="B42" s="74"/>
      <c r="C42" s="15"/>
    </row>
    <row r="43" spans="1:3" x14ac:dyDescent="0.3">
      <c r="A43" s="73" t="s">
        <v>43</v>
      </c>
      <c r="B43" s="74"/>
      <c r="C43" s="15"/>
    </row>
    <row r="44" spans="1:3" x14ac:dyDescent="0.3">
      <c r="A44" s="17" t="s">
        <v>44</v>
      </c>
      <c r="B44" s="18"/>
      <c r="C44" s="15"/>
    </row>
    <row r="45" spans="1:3" x14ac:dyDescent="0.3">
      <c r="A45" s="17" t="s">
        <v>45</v>
      </c>
      <c r="B45" s="18"/>
      <c r="C45" s="15"/>
    </row>
    <row r="46" spans="1:3" x14ac:dyDescent="0.3">
      <c r="A46" s="73" t="s">
        <v>46</v>
      </c>
      <c r="B46" s="74"/>
      <c r="C46" s="15"/>
    </row>
    <row r="47" spans="1:3" x14ac:dyDescent="0.3">
      <c r="A47" s="17" t="s">
        <v>47</v>
      </c>
      <c r="B47" s="16"/>
      <c r="C47" s="15"/>
    </row>
    <row r="48" spans="1:3" x14ac:dyDescent="0.3">
      <c r="A48" s="73" t="s">
        <v>48</v>
      </c>
      <c r="B48" s="74"/>
      <c r="C48" s="15"/>
    </row>
    <row r="49" spans="1:3" x14ac:dyDescent="0.3">
      <c r="A49" s="73" t="s">
        <v>49</v>
      </c>
      <c r="B49" s="74"/>
      <c r="C49" s="15"/>
    </row>
    <row r="50" spans="1:3" x14ac:dyDescent="0.3">
      <c r="A50" s="73" t="s">
        <v>39</v>
      </c>
      <c r="B50" s="74"/>
      <c r="C50" s="15"/>
    </row>
  </sheetData>
  <mergeCells count="41">
    <mergeCell ref="B14:C14"/>
    <mergeCell ref="B24:C24"/>
    <mergeCell ref="B26:C26"/>
    <mergeCell ref="A1:C1"/>
    <mergeCell ref="B10:C10"/>
    <mergeCell ref="B3:C3"/>
    <mergeCell ref="B4:C4"/>
    <mergeCell ref="B5:C5"/>
    <mergeCell ref="B6:C6"/>
    <mergeCell ref="B7:C7"/>
    <mergeCell ref="B2:C2"/>
    <mergeCell ref="B8:C8"/>
    <mergeCell ref="B9:C9"/>
    <mergeCell ref="B11:C11"/>
    <mergeCell ref="B12:C12"/>
    <mergeCell ref="B13:C13"/>
    <mergeCell ref="A50:B50"/>
    <mergeCell ref="A46:B46"/>
    <mergeCell ref="A48:B48"/>
    <mergeCell ref="A29:B29"/>
    <mergeCell ref="A30:B30"/>
    <mergeCell ref="A49:B49"/>
    <mergeCell ref="A37:B39"/>
    <mergeCell ref="A40:C40"/>
    <mergeCell ref="A42:B42"/>
    <mergeCell ref="A43:B43"/>
    <mergeCell ref="A31:B31"/>
    <mergeCell ref="A32:B32"/>
    <mergeCell ref="A33:B33"/>
    <mergeCell ref="A36:B36"/>
    <mergeCell ref="B23:C23"/>
    <mergeCell ref="A34:B34"/>
    <mergeCell ref="A35:B35"/>
    <mergeCell ref="B15:C15"/>
    <mergeCell ref="B16:C16"/>
    <mergeCell ref="A17:A21"/>
    <mergeCell ref="B17:C17"/>
    <mergeCell ref="B22:C22"/>
    <mergeCell ref="B25:C25"/>
    <mergeCell ref="B27:C27"/>
    <mergeCell ref="A28:C2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60"/>
  <sheetViews>
    <sheetView tabSelected="1" topLeftCell="A40" zoomScaleNormal="100" workbookViewId="0">
      <selection activeCell="B41" sqref="B41:C41"/>
    </sheetView>
  </sheetViews>
  <sheetFormatPr baseColWidth="10" defaultColWidth="0" defaultRowHeight="14.4" x14ac:dyDescent="0.3"/>
  <cols>
    <col min="1" max="1" width="70" customWidth="1"/>
    <col min="2" max="2" width="35.44140625" customWidth="1"/>
    <col min="3" max="3" width="164" customWidth="1"/>
    <col min="4" max="8" width="11.44140625" hidden="1" customWidth="1"/>
    <col min="9" max="9" width="12" hidden="1" customWidth="1"/>
    <col min="10" max="16384" width="11.44140625" hidden="1"/>
  </cols>
  <sheetData>
    <row r="1" spans="1:9" ht="25.8" x14ac:dyDescent="0.3">
      <c r="A1" s="88" t="s">
        <v>50</v>
      </c>
      <c r="B1" s="88"/>
      <c r="C1" s="88"/>
    </row>
    <row r="2" spans="1:9" ht="15" customHeight="1" x14ac:dyDescent="0.3">
      <c r="A2" s="35" t="s">
        <v>11</v>
      </c>
      <c r="B2" s="96" t="str">
        <f>'AUTOS NOTA 321'!B2:C2</f>
        <v>SINIESTRO 79949497   LEGIS APJ32569</v>
      </c>
      <c r="C2" s="97"/>
    </row>
    <row r="3" spans="1:9" x14ac:dyDescent="0.3">
      <c r="A3" s="36" t="s">
        <v>1</v>
      </c>
      <c r="B3" s="114" t="str">
        <f>'AUTOS  NOTA 322'!B2:C2</f>
        <v xml:space="preserve">11001418907220240006000	</v>
      </c>
      <c r="C3" s="114"/>
    </row>
    <row r="4" spans="1:9" x14ac:dyDescent="0.3">
      <c r="A4" s="36" t="s">
        <v>2</v>
      </c>
      <c r="B4" s="114" t="str">
        <f>'AUTOS  NOTA 322'!B3:C3</f>
        <v xml:space="preserve">Juzgado 72 de Pequeñas Causas y Competencia Múltiple de Bogotá D.C.	</v>
      </c>
      <c r="C4" s="114"/>
    </row>
    <row r="5" spans="1:9" x14ac:dyDescent="0.3">
      <c r="A5" s="36" t="s">
        <v>3</v>
      </c>
      <c r="B5" s="114" t="str">
        <f>'AUTOS  NOTA 322'!B4:C4</f>
        <v xml:space="preserve">Inversiones Tracto Express LTDA
Auto Express S.A.S
Arbey Alonso Chavarria Jaramillo
Allianz Seguros S.A.	</v>
      </c>
      <c r="C5" s="114"/>
    </row>
    <row r="6" spans="1:9" ht="15" customHeight="1" x14ac:dyDescent="0.3">
      <c r="A6" s="36" t="s">
        <v>4</v>
      </c>
      <c r="B6" s="114" t="str">
        <f>'AUTOS  NOTA 322'!B5:C5</f>
        <v>Felix Yorlandy Fernandez Antolinez (Victima Directa)</v>
      </c>
      <c r="C6" s="114"/>
    </row>
    <row r="7" spans="1:9" x14ac:dyDescent="0.3">
      <c r="A7" s="36" t="s">
        <v>5</v>
      </c>
      <c r="B7" s="114" t="str">
        <f>'AUTOS  NOTA 322'!B6:C6</f>
        <v>LLAMADA EN GARANTIA</v>
      </c>
      <c r="C7" s="114"/>
    </row>
    <row r="8" spans="1:9" x14ac:dyDescent="0.3">
      <c r="A8" s="38" t="s">
        <v>101</v>
      </c>
      <c r="B8" s="114" t="str">
        <f>'AUTOS  NOTA 322'!B7:C8</f>
        <v>N/A</v>
      </c>
      <c r="C8" s="114"/>
    </row>
    <row r="9" spans="1:9" x14ac:dyDescent="0.3">
      <c r="A9" s="36" t="s">
        <v>51</v>
      </c>
      <c r="B9" s="110">
        <v>25563600</v>
      </c>
      <c r="C9" s="111"/>
    </row>
    <row r="10" spans="1:9" x14ac:dyDescent="0.3">
      <c r="A10" s="115" t="s">
        <v>52</v>
      </c>
      <c r="B10" s="101" t="s">
        <v>53</v>
      </c>
      <c r="C10" s="102"/>
    </row>
    <row r="11" spans="1:9" x14ac:dyDescent="0.3">
      <c r="A11" s="115"/>
      <c r="B11" s="37" t="s">
        <v>54</v>
      </c>
      <c r="C11" s="49">
        <v>16800000</v>
      </c>
    </row>
    <row r="12" spans="1:9" x14ac:dyDescent="0.3">
      <c r="A12" s="115"/>
      <c r="B12" s="37" t="s">
        <v>55</v>
      </c>
      <c r="C12" s="49">
        <v>8763600</v>
      </c>
    </row>
    <row r="13" spans="1:9" x14ac:dyDescent="0.3">
      <c r="A13" s="115"/>
      <c r="B13" s="101"/>
      <c r="C13" s="102"/>
    </row>
    <row r="14" spans="1:9" x14ac:dyDescent="0.3">
      <c r="A14" s="115"/>
      <c r="B14" s="37" t="s">
        <v>98</v>
      </c>
      <c r="C14" s="40"/>
    </row>
    <row r="15" spans="1:9" x14ac:dyDescent="0.3">
      <c r="A15" s="115"/>
      <c r="B15" s="37" t="s">
        <v>99</v>
      </c>
      <c r="C15" s="40"/>
      <c r="E15" t="s">
        <v>57</v>
      </c>
      <c r="F15" s="22">
        <v>0.7</v>
      </c>
    </row>
    <row r="16" spans="1:9" x14ac:dyDescent="0.3">
      <c r="A16" s="115"/>
      <c r="B16" s="101" t="s">
        <v>58</v>
      </c>
      <c r="C16" s="102"/>
      <c r="E16" t="s">
        <v>59</v>
      </c>
      <c r="F16" s="23">
        <v>0.3</v>
      </c>
      <c r="I16" s="25"/>
    </row>
    <row r="17" spans="1:9" x14ac:dyDescent="0.3">
      <c r="A17" s="115"/>
      <c r="B17" s="37"/>
      <c r="C17" s="41"/>
      <c r="F17" s="26"/>
      <c r="I17" s="25"/>
    </row>
    <row r="18" spans="1:9" ht="23.25" customHeight="1" x14ac:dyDescent="0.3">
      <c r="A18" s="39" t="s">
        <v>60</v>
      </c>
      <c r="B18" s="96" t="s">
        <v>57</v>
      </c>
      <c r="C18" s="97"/>
    </row>
    <row r="19" spans="1:9" ht="28.8" x14ac:dyDescent="0.3">
      <c r="A19" s="36" t="s">
        <v>62</v>
      </c>
      <c r="B19" s="103" t="s">
        <v>216</v>
      </c>
      <c r="C19" s="104"/>
    </row>
    <row r="20" spans="1:9" ht="15" customHeight="1" x14ac:dyDescent="0.3">
      <c r="A20" s="21" t="s">
        <v>63</v>
      </c>
      <c r="B20" s="98">
        <f>((C22+C23+C25+C26+C30+C28+C32+C34+C29+C33)-C37-C38)*C36*C39</f>
        <v>6246315</v>
      </c>
      <c r="C20" s="98"/>
    </row>
    <row r="21" spans="1:9" x14ac:dyDescent="0.3">
      <c r="A21" s="7" t="s">
        <v>64</v>
      </c>
      <c r="B21" s="105" t="s">
        <v>53</v>
      </c>
      <c r="C21" s="106"/>
    </row>
    <row r="22" spans="1:9" x14ac:dyDescent="0.3">
      <c r="A22" s="108"/>
      <c r="B22" s="37" t="s">
        <v>54</v>
      </c>
      <c r="C22" s="32"/>
    </row>
    <row r="23" spans="1:9" x14ac:dyDescent="0.3">
      <c r="A23" s="109"/>
      <c r="B23" s="37" t="s">
        <v>55</v>
      </c>
      <c r="C23" s="32">
        <v>0</v>
      </c>
    </row>
    <row r="24" spans="1:9" x14ac:dyDescent="0.3">
      <c r="A24" s="109"/>
      <c r="B24" s="101" t="s">
        <v>56</v>
      </c>
      <c r="C24" s="102"/>
    </row>
    <row r="25" spans="1:9" x14ac:dyDescent="0.3">
      <c r="A25" s="109"/>
      <c r="B25" s="37" t="s">
        <v>98</v>
      </c>
      <c r="C25" s="32">
        <v>0</v>
      </c>
    </row>
    <row r="26" spans="1:9" ht="29.1" customHeight="1" x14ac:dyDescent="0.3">
      <c r="A26" s="109"/>
      <c r="B26" s="37" t="s">
        <v>100</v>
      </c>
      <c r="C26" s="32">
        <v>0</v>
      </c>
    </row>
    <row r="27" spans="1:9" x14ac:dyDescent="0.3">
      <c r="A27" s="109"/>
      <c r="B27" s="101" t="s">
        <v>121</v>
      </c>
      <c r="C27" s="102"/>
    </row>
    <row r="28" spans="1:9" ht="28.8" x14ac:dyDescent="0.3">
      <c r="A28" s="109"/>
      <c r="B28" s="37" t="s">
        <v>214</v>
      </c>
      <c r="C28" s="32">
        <v>3427780</v>
      </c>
    </row>
    <row r="29" spans="1:9" x14ac:dyDescent="0.3">
      <c r="A29" s="109"/>
      <c r="B29" s="37" t="s">
        <v>54</v>
      </c>
      <c r="C29" s="49">
        <v>4200000</v>
      </c>
    </row>
    <row r="30" spans="1:9" x14ac:dyDescent="0.3">
      <c r="A30" s="109"/>
      <c r="B30" s="37" t="s">
        <v>55</v>
      </c>
      <c r="C30" s="49">
        <v>118535</v>
      </c>
    </row>
    <row r="31" spans="1:9" x14ac:dyDescent="0.3">
      <c r="A31" s="109"/>
      <c r="B31" s="101" t="s">
        <v>122</v>
      </c>
      <c r="C31" s="102"/>
    </row>
    <row r="32" spans="1:9" x14ac:dyDescent="0.3">
      <c r="A32" s="109"/>
      <c r="B32" s="37"/>
      <c r="C32" s="32"/>
    </row>
    <row r="33" spans="1:3" x14ac:dyDescent="0.3">
      <c r="A33" s="109"/>
      <c r="B33" s="37" t="s">
        <v>54</v>
      </c>
      <c r="C33" s="32">
        <v>0</v>
      </c>
    </row>
    <row r="34" spans="1:3" x14ac:dyDescent="0.3">
      <c r="A34" s="109"/>
      <c r="B34" s="37" t="s">
        <v>55</v>
      </c>
      <c r="C34" s="32">
        <v>0</v>
      </c>
    </row>
    <row r="35" spans="1:3" x14ac:dyDescent="0.3">
      <c r="A35" s="109"/>
      <c r="B35" s="101" t="s">
        <v>114</v>
      </c>
      <c r="C35" s="102"/>
    </row>
    <row r="36" spans="1:3" x14ac:dyDescent="0.3">
      <c r="A36" s="109"/>
      <c r="B36" s="37" t="s">
        <v>125</v>
      </c>
      <c r="C36" s="33">
        <v>1</v>
      </c>
    </row>
    <row r="37" spans="1:3" x14ac:dyDescent="0.3">
      <c r="A37" s="109"/>
      <c r="B37" s="37" t="s">
        <v>115</v>
      </c>
      <c r="C37" s="50">
        <v>1500000</v>
      </c>
    </row>
    <row r="38" spans="1:3" x14ac:dyDescent="0.3">
      <c r="A38" s="109"/>
      <c r="B38" s="37" t="s">
        <v>169</v>
      </c>
      <c r="C38" s="34"/>
    </row>
    <row r="39" spans="1:3" x14ac:dyDescent="0.3">
      <c r="A39" s="109"/>
      <c r="B39" s="37" t="s">
        <v>129</v>
      </c>
      <c r="C39" s="33">
        <v>1</v>
      </c>
    </row>
    <row r="40" spans="1:3" x14ac:dyDescent="0.3">
      <c r="A40" s="24" t="s">
        <v>65</v>
      </c>
      <c r="B40" s="98">
        <f>IFERROR(B20*(VLOOKUP(B18,E15:F17,2,0)),16666)</f>
        <v>4372420.5</v>
      </c>
      <c r="C40" s="98"/>
    </row>
    <row r="41" spans="1:3" ht="93" customHeight="1" x14ac:dyDescent="0.3">
      <c r="A41" s="36" t="s">
        <v>123</v>
      </c>
      <c r="B41" s="99" t="s">
        <v>217</v>
      </c>
      <c r="C41" s="100"/>
    </row>
    <row r="42" spans="1:3" ht="211.5" customHeight="1" x14ac:dyDescent="0.3">
      <c r="A42" s="36" t="s">
        <v>66</v>
      </c>
      <c r="B42" s="94" t="s">
        <v>213</v>
      </c>
      <c r="C42" s="95"/>
    </row>
    <row r="43" spans="1:3" ht="26.1" customHeight="1" x14ac:dyDescent="0.3">
      <c r="A43" s="107" t="s">
        <v>195</v>
      </c>
      <c r="B43" s="107"/>
      <c r="C43" s="107"/>
    </row>
    <row r="44" spans="1:3" x14ac:dyDescent="0.3">
      <c r="A44" s="42" t="s">
        <v>131</v>
      </c>
      <c r="B44" s="93"/>
      <c r="C44" s="93"/>
    </row>
    <row r="45" spans="1:3" ht="78.75" customHeight="1" x14ac:dyDescent="0.3">
      <c r="A45" s="42" t="s">
        <v>132</v>
      </c>
      <c r="B45" s="93"/>
      <c r="C45" s="93"/>
    </row>
    <row r="48" spans="1:3" ht="25.8" x14ac:dyDescent="0.3">
      <c r="A48" s="112" t="s">
        <v>170</v>
      </c>
      <c r="B48" s="112"/>
      <c r="C48" s="112"/>
    </row>
    <row r="49" spans="1:3" x14ac:dyDescent="0.3">
      <c r="A49" s="113" t="s">
        <v>171</v>
      </c>
      <c r="B49" s="113"/>
      <c r="C49" s="113"/>
    </row>
    <row r="50" spans="1:3" x14ac:dyDescent="0.3">
      <c r="A50" s="44" t="s">
        <v>172</v>
      </c>
      <c r="B50" s="44" t="s">
        <v>173</v>
      </c>
      <c r="C50" s="45" t="s">
        <v>174</v>
      </c>
    </row>
    <row r="51" spans="1:3" ht="26.4" x14ac:dyDescent="0.3">
      <c r="A51" s="46" t="s">
        <v>175</v>
      </c>
      <c r="B51" s="47" t="s">
        <v>27</v>
      </c>
      <c r="C51" s="46" t="s">
        <v>176</v>
      </c>
    </row>
    <row r="52" spans="1:3" ht="39.6" x14ac:dyDescent="0.3">
      <c r="A52" s="46" t="s">
        <v>177</v>
      </c>
      <c r="B52" s="47" t="s">
        <v>27</v>
      </c>
      <c r="C52" s="46" t="s">
        <v>178</v>
      </c>
    </row>
    <row r="53" spans="1:3" ht="26.4" x14ac:dyDescent="0.3">
      <c r="A53" s="46" t="s">
        <v>179</v>
      </c>
      <c r="B53" s="47" t="s">
        <v>27</v>
      </c>
      <c r="C53" s="46" t="s">
        <v>180</v>
      </c>
    </row>
    <row r="54" spans="1:3" x14ac:dyDescent="0.3">
      <c r="A54" s="46" t="s">
        <v>181</v>
      </c>
      <c r="B54" s="47" t="s">
        <v>27</v>
      </c>
      <c r="C54" s="46" t="s">
        <v>182</v>
      </c>
    </row>
    <row r="55" spans="1:3" x14ac:dyDescent="0.3">
      <c r="A55" s="46" t="s">
        <v>183</v>
      </c>
      <c r="B55" s="47" t="s">
        <v>27</v>
      </c>
      <c r="C55" s="48"/>
    </row>
    <row r="56" spans="1:3" x14ac:dyDescent="0.3">
      <c r="A56" s="46" t="s">
        <v>184</v>
      </c>
      <c r="B56" s="47" t="s">
        <v>27</v>
      </c>
      <c r="C56" s="46" t="s">
        <v>185</v>
      </c>
    </row>
    <row r="57" spans="1:3" ht="26.4" x14ac:dyDescent="0.3">
      <c r="A57" s="46" t="s">
        <v>186</v>
      </c>
      <c r="B57" s="47" t="s">
        <v>27</v>
      </c>
      <c r="C57" s="46" t="s">
        <v>187</v>
      </c>
    </row>
    <row r="58" spans="1:3" x14ac:dyDescent="0.3">
      <c r="A58" s="46" t="s">
        <v>188</v>
      </c>
      <c r="B58" s="47" t="s">
        <v>27</v>
      </c>
      <c r="C58" s="48" t="s">
        <v>189</v>
      </c>
    </row>
    <row r="59" spans="1:3" ht="26.4" x14ac:dyDescent="0.3">
      <c r="A59" s="46" t="s">
        <v>190</v>
      </c>
      <c r="B59" s="47" t="s">
        <v>27</v>
      </c>
      <c r="C59" s="48" t="s">
        <v>191</v>
      </c>
    </row>
    <row r="60" spans="1:3" ht="26.4" x14ac:dyDescent="0.3">
      <c r="A60" s="46" t="s">
        <v>192</v>
      </c>
      <c r="B60" s="47" t="s">
        <v>27</v>
      </c>
      <c r="C60" s="48" t="s">
        <v>193</v>
      </c>
    </row>
  </sheetData>
  <sheetProtection selectLockedCells="1"/>
  <mergeCells count="30">
    <mergeCell ref="B9:C9"/>
    <mergeCell ref="A48:C48"/>
    <mergeCell ref="A49:C49"/>
    <mergeCell ref="A1:C1"/>
    <mergeCell ref="B2:C2"/>
    <mergeCell ref="B16:C16"/>
    <mergeCell ref="B3:C3"/>
    <mergeCell ref="B4:C4"/>
    <mergeCell ref="B5:C5"/>
    <mergeCell ref="B6:C6"/>
    <mergeCell ref="B7:C7"/>
    <mergeCell ref="B8:C8"/>
    <mergeCell ref="B10:C10"/>
    <mergeCell ref="B13:C13"/>
    <mergeCell ref="A10:A17"/>
    <mergeCell ref="B44:C44"/>
    <mergeCell ref="B45:C45"/>
    <mergeCell ref="B42:C42"/>
    <mergeCell ref="B18:C18"/>
    <mergeCell ref="B20:C20"/>
    <mergeCell ref="B41:C41"/>
    <mergeCell ref="B31:C31"/>
    <mergeCell ref="B35:C35"/>
    <mergeCell ref="B40:C40"/>
    <mergeCell ref="B27:C27"/>
    <mergeCell ref="B19:C19"/>
    <mergeCell ref="B21:C21"/>
    <mergeCell ref="B24:C24"/>
    <mergeCell ref="A43:C43"/>
    <mergeCell ref="A22:A39"/>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 B44:C44</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88" t="s">
        <v>67</v>
      </c>
      <c r="B1" s="88"/>
      <c r="C1" s="88"/>
    </row>
    <row r="2" spans="1:3" x14ac:dyDescent="0.3">
      <c r="A2" s="20" t="s">
        <v>11</v>
      </c>
      <c r="B2" s="69" t="str">
        <f>'AUTOS NOTA 324-478'!B2:C2</f>
        <v>SINIESTRO 79949497   LEGIS APJ32569</v>
      </c>
      <c r="C2" s="70"/>
    </row>
    <row r="3" spans="1:3" x14ac:dyDescent="0.3">
      <c r="A3" s="5" t="s">
        <v>1</v>
      </c>
      <c r="B3" s="51" t="str">
        <f>'AUTOS  NOTA 322'!B2:C2</f>
        <v xml:space="preserve">11001418907220240006000	</v>
      </c>
      <c r="C3" s="51"/>
    </row>
    <row r="4" spans="1:3" x14ac:dyDescent="0.3">
      <c r="A4" s="5" t="s">
        <v>2</v>
      </c>
      <c r="B4" s="51" t="str">
        <f>'AUTOS  NOTA 322'!B3:C3</f>
        <v xml:space="preserve">Juzgado 72 de Pequeñas Causas y Competencia Múltiple de Bogotá D.C.	</v>
      </c>
      <c r="C4" s="51"/>
    </row>
    <row r="5" spans="1:3" x14ac:dyDescent="0.3">
      <c r="A5" s="5" t="s">
        <v>3</v>
      </c>
      <c r="B5" s="51" t="str">
        <f>'AUTOS  NOTA 322'!B4:C4</f>
        <v xml:space="preserve">Inversiones Tracto Express LTDA
Auto Express S.A.S
Arbey Alonso Chavarria Jaramillo
Allianz Seguros S.A.	</v>
      </c>
      <c r="C5" s="51"/>
    </row>
    <row r="6" spans="1:3" ht="15" customHeight="1" x14ac:dyDescent="0.3">
      <c r="A6" s="5" t="s">
        <v>4</v>
      </c>
      <c r="B6" s="51" t="str">
        <f>'AUTOS  NOTA 322'!B5:C5</f>
        <v>Felix Yorlandy Fernandez Antolinez (Victima Directa)</v>
      </c>
      <c r="C6" s="51"/>
    </row>
    <row r="7" spans="1:3" ht="15" customHeight="1" x14ac:dyDescent="0.3">
      <c r="A7" s="5" t="s">
        <v>5</v>
      </c>
      <c r="B7" s="51" t="str">
        <f>'AUTOS  NOTA 322'!B6:C6</f>
        <v>LLAMADA EN GARANTIA</v>
      </c>
      <c r="C7" s="51"/>
    </row>
    <row r="8" spans="1:3" ht="15" customHeight="1" x14ac:dyDescent="0.3">
      <c r="A8" s="31" t="s">
        <v>101</v>
      </c>
      <c r="B8" s="51" t="str">
        <f>'AUTOS  NOTA 322'!B7:C8</f>
        <v>N/A</v>
      </c>
      <c r="C8" s="51"/>
    </row>
    <row r="9" spans="1:3" ht="18.899999999999999" customHeight="1" x14ac:dyDescent="0.3">
      <c r="A9" s="5" t="s">
        <v>102</v>
      </c>
      <c r="B9" s="51" t="s">
        <v>57</v>
      </c>
      <c r="C9" s="51"/>
    </row>
    <row r="10" spans="1:3" x14ac:dyDescent="0.3">
      <c r="A10" s="7" t="s">
        <v>64</v>
      </c>
      <c r="B10" s="118">
        <f>'AUTOS NOTA 324-478'!B20:C20</f>
        <v>6246315</v>
      </c>
      <c r="C10" s="118"/>
    </row>
    <row r="11" spans="1:3" x14ac:dyDescent="0.3">
      <c r="A11" s="7" t="s">
        <v>116</v>
      </c>
      <c r="B11" s="119">
        <f>'AUTOS NOTA 324-478'!B40:C40</f>
        <v>4372420.5</v>
      </c>
      <c r="C11" s="51"/>
    </row>
    <row r="12" spans="1:3" ht="28.8" x14ac:dyDescent="0.3">
      <c r="A12" s="7" t="s">
        <v>68</v>
      </c>
      <c r="B12" s="116"/>
      <c r="C12" s="117"/>
    </row>
    <row r="13" spans="1:3" ht="43.2" x14ac:dyDescent="0.3">
      <c r="A13" s="5" t="s">
        <v>69</v>
      </c>
      <c r="B13" s="51"/>
      <c r="C13" s="51"/>
    </row>
    <row r="14" spans="1:3" ht="43.2" x14ac:dyDescent="0.3">
      <c r="A14" s="5" t="s">
        <v>70</v>
      </c>
      <c r="B14" s="51"/>
      <c r="C14" s="51"/>
    </row>
    <row r="15" spans="1:3" x14ac:dyDescent="0.3">
      <c r="A15" s="5" t="s">
        <v>71</v>
      </c>
      <c r="B15" s="6"/>
      <c r="C15" s="6"/>
    </row>
    <row r="16" spans="1:3" x14ac:dyDescent="0.3">
      <c r="A16" s="7" t="s">
        <v>72</v>
      </c>
      <c r="B16" s="51"/>
      <c r="C16" s="51"/>
    </row>
    <row r="17" spans="1:3" x14ac:dyDescent="0.3">
      <c r="A17" s="6" t="s">
        <v>73</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9" sqref="B9:C9"/>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88" t="s">
        <v>133</v>
      </c>
      <c r="B1" s="88"/>
      <c r="C1" s="88"/>
    </row>
    <row r="2" spans="1:3" x14ac:dyDescent="0.3">
      <c r="A2" s="43" t="s">
        <v>11</v>
      </c>
      <c r="B2" s="69" t="str">
        <f>'AUTOS NOTA 321'!B2:C2</f>
        <v>SINIESTRO 79949497   LEGIS APJ32569</v>
      </c>
      <c r="C2" s="70"/>
    </row>
    <row r="3" spans="1:3" x14ac:dyDescent="0.3">
      <c r="A3" s="5" t="s">
        <v>1</v>
      </c>
      <c r="B3" s="51" t="str">
        <f>'AUTOS  NOTA 322'!B2:C2</f>
        <v xml:space="preserve">11001418907220240006000	</v>
      </c>
      <c r="C3" s="51"/>
    </row>
    <row r="4" spans="1:3" x14ac:dyDescent="0.3">
      <c r="A4" s="5" t="s">
        <v>2</v>
      </c>
      <c r="B4" s="51" t="str">
        <f>'AUTOS  NOTA 322'!B3:C3</f>
        <v xml:space="preserve">Juzgado 72 de Pequeñas Causas y Competencia Múltiple de Bogotá D.C.	</v>
      </c>
      <c r="C4" s="51"/>
    </row>
    <row r="5" spans="1:3" x14ac:dyDescent="0.3">
      <c r="A5" s="5" t="s">
        <v>3</v>
      </c>
      <c r="B5" s="51" t="str">
        <f>'AUTOS  NOTA 322'!B4:C4</f>
        <v xml:space="preserve">Inversiones Tracto Express LTDA
Auto Express S.A.S
Arbey Alonso Chavarria Jaramillo
Allianz Seguros S.A.	</v>
      </c>
      <c r="C5" s="51"/>
    </row>
    <row r="6" spans="1:3" x14ac:dyDescent="0.3">
      <c r="A6" s="5" t="s">
        <v>4</v>
      </c>
      <c r="B6" s="51" t="str">
        <f>'AUTOS  NOTA 322'!B5:C5</f>
        <v>Felix Yorlandy Fernandez Antolinez (Victima Directa)</v>
      </c>
      <c r="C6" s="51"/>
    </row>
    <row r="7" spans="1:3" x14ac:dyDescent="0.3">
      <c r="A7" s="5" t="s">
        <v>5</v>
      </c>
      <c r="B7" s="51" t="str">
        <f>'AUTOS  NOTA 322'!B6:C6</f>
        <v>LLAMADA EN GARANTIA</v>
      </c>
      <c r="C7" s="51"/>
    </row>
    <row r="8" spans="1:3" x14ac:dyDescent="0.3">
      <c r="A8" s="5" t="s">
        <v>102</v>
      </c>
      <c r="B8" s="51" t="str">
        <f>'AUTOS NOTA 325'!B9:C9</f>
        <v>PROBABLE</v>
      </c>
      <c r="C8" s="51"/>
    </row>
    <row r="9" spans="1:3" x14ac:dyDescent="0.3">
      <c r="A9" s="7" t="s">
        <v>64</v>
      </c>
      <c r="B9" s="118">
        <f>'AUTOS NOTA 324-478'!B20:C20</f>
        <v>6246315</v>
      </c>
      <c r="C9" s="118"/>
    </row>
    <row r="10" spans="1:3" x14ac:dyDescent="0.3">
      <c r="A10" s="5" t="s">
        <v>134</v>
      </c>
      <c r="B10" s="121">
        <v>0</v>
      </c>
      <c r="C10" s="121"/>
    </row>
    <row r="11" spans="1:3" x14ac:dyDescent="0.3">
      <c r="A11" s="5" t="s">
        <v>194</v>
      </c>
      <c r="B11" s="51"/>
      <c r="C11" s="51"/>
    </row>
    <row r="12" spans="1:3" x14ac:dyDescent="0.3">
      <c r="A12" s="5" t="s">
        <v>135</v>
      </c>
      <c r="B12" s="51"/>
      <c r="C12" s="51"/>
    </row>
    <row r="13" spans="1:3" x14ac:dyDescent="0.3">
      <c r="A13" s="5" t="s">
        <v>196</v>
      </c>
      <c r="B13" s="120"/>
      <c r="C13" s="120"/>
    </row>
    <row r="14" spans="1:3" x14ac:dyDescent="0.3">
      <c r="A14" s="5" t="s">
        <v>197</v>
      </c>
      <c r="B14" s="51"/>
      <c r="C14" s="51"/>
    </row>
    <row r="20" spans="4:8" x14ac:dyDescent="0.3">
      <c r="D20" t="str">
        <f t="shared" ref="D20:H23" si="0">UPPER(D18)</f>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 t="shared" si="0"/>
        <v/>
      </c>
      <c r="E22" t="str">
        <f t="shared" si="0"/>
        <v/>
      </c>
      <c r="F22" t="str">
        <f t="shared" si="0"/>
        <v/>
      </c>
      <c r="G22" t="str">
        <f t="shared" si="0"/>
        <v/>
      </c>
      <c r="H22" t="str">
        <f t="shared" si="0"/>
        <v/>
      </c>
    </row>
    <row r="23" spans="4:8" x14ac:dyDescent="0.3">
      <c r="D23" t="str">
        <f>UPPER(D21)</f>
        <v/>
      </c>
      <c r="E23" t="str">
        <f t="shared" si="0"/>
        <v/>
      </c>
      <c r="F23" t="str">
        <f t="shared" si="0"/>
        <v/>
      </c>
      <c r="G23" t="str">
        <f t="shared" si="0"/>
        <v/>
      </c>
      <c r="H23" t="str">
        <f t="shared" si="0"/>
        <v/>
      </c>
    </row>
    <row r="24" spans="4:8" x14ac:dyDescent="0.3">
      <c r="D24" t="str">
        <f t="shared" ref="D24:H25" si="1">UPPER(D22)</f>
        <v/>
      </c>
      <c r="E24" t="str">
        <f t="shared" si="1"/>
        <v/>
      </c>
      <c r="F24" t="str">
        <f t="shared" si="1"/>
        <v/>
      </c>
      <c r="G24" t="str">
        <f t="shared" si="1"/>
        <v/>
      </c>
      <c r="H24" t="str">
        <f t="shared" si="1"/>
        <v/>
      </c>
    </row>
    <row r="25" spans="4:8" x14ac:dyDescent="0.3">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Normal="100" workbookViewId="0">
      <selection activeCell="A15" sqref="A15"/>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88" t="s">
        <v>136</v>
      </c>
      <c r="B1" s="88"/>
      <c r="C1" s="88"/>
    </row>
    <row r="2" spans="1:6" x14ac:dyDescent="0.3">
      <c r="A2" s="20" t="s">
        <v>11</v>
      </c>
      <c r="B2" s="69" t="str">
        <f>'AUTOS NOTA 321'!B2:C2</f>
        <v>SINIESTRO 79949497   LEGIS APJ32569</v>
      </c>
      <c r="C2" s="70"/>
    </row>
    <row r="3" spans="1:6" x14ac:dyDescent="0.3">
      <c r="A3" s="5" t="s">
        <v>1</v>
      </c>
      <c r="B3" s="51" t="str">
        <f>'AUTOS  NOTA 322'!B2:C2</f>
        <v xml:space="preserve">11001418907220240006000	</v>
      </c>
      <c r="C3" s="51"/>
    </row>
    <row r="4" spans="1:6" x14ac:dyDescent="0.3">
      <c r="A4" s="5" t="s">
        <v>2</v>
      </c>
      <c r="B4" s="51" t="str">
        <f>'AUTOS  NOTA 322'!B3:C3</f>
        <v xml:space="preserve">Juzgado 72 de Pequeñas Causas y Competencia Múltiple de Bogotá D.C.	</v>
      </c>
      <c r="C4" s="51"/>
    </row>
    <row r="5" spans="1:6" x14ac:dyDescent="0.3">
      <c r="A5" s="5" t="s">
        <v>3</v>
      </c>
      <c r="B5" s="51" t="str">
        <f>'AUTOS  NOTA 322'!B4:C4</f>
        <v xml:space="preserve">Inversiones Tracto Express LTDA
Auto Express S.A.S
Arbey Alonso Chavarria Jaramillo
Allianz Seguros S.A.	</v>
      </c>
      <c r="C5" s="51"/>
    </row>
    <row r="6" spans="1:6" x14ac:dyDescent="0.3">
      <c r="A6" s="5" t="s">
        <v>4</v>
      </c>
      <c r="B6" s="51" t="str">
        <f>'AUTOS  NOTA 322'!B5:C5</f>
        <v>Felix Yorlandy Fernandez Antolinez (Victima Directa)</v>
      </c>
      <c r="C6" s="51"/>
    </row>
    <row r="7" spans="1:6" x14ac:dyDescent="0.3">
      <c r="A7" s="5" t="s">
        <v>5</v>
      </c>
      <c r="B7" s="51" t="str">
        <f>'AUTOS  NOTA 322'!B6:C6</f>
        <v>LLAMADA EN GARANTIA</v>
      </c>
      <c r="C7" s="51"/>
    </row>
    <row r="8" spans="1:6" x14ac:dyDescent="0.3">
      <c r="A8" s="5" t="s">
        <v>137</v>
      </c>
      <c r="B8" s="51" t="str">
        <f>'AUTOS NOTA 325'!B9:C9</f>
        <v>PROBABLE</v>
      </c>
      <c r="C8" s="51"/>
    </row>
    <row r="9" spans="1:6" x14ac:dyDescent="0.3">
      <c r="A9" s="5" t="s">
        <v>138</v>
      </c>
      <c r="B9" s="51"/>
      <c r="C9" s="51"/>
    </row>
    <row r="10" spans="1:6" ht="111" customHeight="1" x14ac:dyDescent="0.3">
      <c r="A10" s="5" t="s">
        <v>139</v>
      </c>
      <c r="B10" s="51"/>
      <c r="C10" s="51"/>
    </row>
    <row r="11" spans="1:6" ht="21" customHeight="1" x14ac:dyDescent="0.3">
      <c r="A11" s="122"/>
      <c r="B11" s="122"/>
      <c r="C11" s="122"/>
      <c r="E11" t="s">
        <v>57</v>
      </c>
      <c r="F11" s="22">
        <v>0.7</v>
      </c>
    </row>
    <row r="12" spans="1:6" hidden="1" x14ac:dyDescent="0.3">
      <c r="A12" s="123"/>
      <c r="B12" s="123"/>
      <c r="C12" s="123"/>
      <c r="E12" t="s">
        <v>59</v>
      </c>
      <c r="F12" s="23">
        <v>0.3</v>
      </c>
    </row>
    <row r="13" spans="1:6" ht="18" x14ac:dyDescent="0.3">
      <c r="A13" s="124" t="s">
        <v>198</v>
      </c>
      <c r="B13" s="124"/>
      <c r="C13" s="124"/>
    </row>
    <row r="14" spans="1:6" x14ac:dyDescent="0.3">
      <c r="A14" s="39" t="s">
        <v>60</v>
      </c>
      <c r="B14" s="96" t="s">
        <v>61</v>
      </c>
      <c r="C14" s="97"/>
    </row>
    <row r="15" spans="1:6" ht="28.8" x14ac:dyDescent="0.3">
      <c r="A15" s="21" t="s">
        <v>63</v>
      </c>
      <c r="B15" s="125">
        <f>((C17+C18+C20+C21+C25+C23+C27+C29+C24+C28)-C32)*C31*C33</f>
        <v>1000000000</v>
      </c>
      <c r="C15" s="125"/>
    </row>
    <row r="16" spans="1:6" x14ac:dyDescent="0.3">
      <c r="A16" s="7" t="s">
        <v>64</v>
      </c>
      <c r="B16" s="105" t="s">
        <v>53</v>
      </c>
      <c r="C16" s="106"/>
    </row>
    <row r="17" spans="1:3" x14ac:dyDescent="0.3">
      <c r="A17" s="108"/>
      <c r="B17" s="37" t="s">
        <v>54</v>
      </c>
      <c r="C17" s="32">
        <v>1000000000</v>
      </c>
    </row>
    <row r="18" spans="1:3" x14ac:dyDescent="0.3">
      <c r="A18" s="109"/>
      <c r="B18" s="37" t="s">
        <v>55</v>
      </c>
      <c r="C18" s="32">
        <v>0</v>
      </c>
    </row>
    <row r="19" spans="1:3" x14ac:dyDescent="0.3">
      <c r="A19" s="109"/>
      <c r="B19" s="101" t="s">
        <v>56</v>
      </c>
      <c r="C19" s="102"/>
    </row>
    <row r="20" spans="1:3" x14ac:dyDescent="0.3">
      <c r="A20" s="109"/>
      <c r="B20" s="37" t="s">
        <v>98</v>
      </c>
      <c r="C20" s="32">
        <v>0</v>
      </c>
    </row>
    <row r="21" spans="1:3" ht="28.8" x14ac:dyDescent="0.3">
      <c r="A21" s="109"/>
      <c r="B21" s="37" t="s">
        <v>100</v>
      </c>
      <c r="C21" s="32">
        <v>0</v>
      </c>
    </row>
    <row r="22" spans="1:3" x14ac:dyDescent="0.3">
      <c r="A22" s="109"/>
      <c r="B22" s="101" t="s">
        <v>121</v>
      </c>
      <c r="C22" s="102"/>
    </row>
    <row r="23" spans="1:3" x14ac:dyDescent="0.3">
      <c r="A23" s="109"/>
      <c r="B23" s="37" t="s">
        <v>130</v>
      </c>
      <c r="C23" s="32">
        <v>0</v>
      </c>
    </row>
    <row r="24" spans="1:3" x14ac:dyDescent="0.3">
      <c r="A24" s="109"/>
      <c r="B24" s="37" t="s">
        <v>54</v>
      </c>
      <c r="C24" s="32">
        <v>0</v>
      </c>
    </row>
    <row r="25" spans="1:3" x14ac:dyDescent="0.3">
      <c r="A25" s="109"/>
      <c r="B25" s="37" t="s">
        <v>55</v>
      </c>
      <c r="C25" s="32">
        <v>0</v>
      </c>
    </row>
    <row r="26" spans="1:3" x14ac:dyDescent="0.3">
      <c r="A26" s="109"/>
      <c r="B26" s="101" t="s">
        <v>122</v>
      </c>
      <c r="C26" s="102"/>
    </row>
    <row r="27" spans="1:3" x14ac:dyDescent="0.3">
      <c r="A27" s="109"/>
      <c r="B27" s="37"/>
      <c r="C27" s="32"/>
    </row>
    <row r="28" spans="1:3" x14ac:dyDescent="0.3">
      <c r="A28" s="109"/>
      <c r="B28" s="37" t="s">
        <v>54</v>
      </c>
      <c r="C28" s="32">
        <v>0</v>
      </c>
    </row>
    <row r="29" spans="1:3" x14ac:dyDescent="0.3">
      <c r="A29" s="109"/>
      <c r="B29" s="37" t="s">
        <v>55</v>
      </c>
      <c r="C29" s="32">
        <v>0</v>
      </c>
    </row>
    <row r="30" spans="1:3" x14ac:dyDescent="0.3">
      <c r="A30" s="109"/>
      <c r="B30" s="101" t="s">
        <v>114</v>
      </c>
      <c r="C30" s="102"/>
    </row>
    <row r="31" spans="1:3" x14ac:dyDescent="0.3">
      <c r="A31" s="109"/>
      <c r="B31" s="37" t="s">
        <v>125</v>
      </c>
      <c r="C31" s="33">
        <v>1</v>
      </c>
    </row>
    <row r="32" spans="1:3" x14ac:dyDescent="0.3">
      <c r="A32" s="109"/>
      <c r="B32" s="37" t="s">
        <v>115</v>
      </c>
      <c r="C32" s="34">
        <v>0</v>
      </c>
    </row>
    <row r="33" spans="1:3" x14ac:dyDescent="0.3">
      <c r="A33" s="109"/>
      <c r="B33" s="37" t="s">
        <v>129</v>
      </c>
      <c r="C33" s="33">
        <v>1</v>
      </c>
    </row>
    <row r="34" spans="1:3" x14ac:dyDescent="0.3">
      <c r="A34" s="24" t="s">
        <v>65</v>
      </c>
      <c r="B34" s="98">
        <f>IFERROR(B15*(VLOOKUP(B14,E11:F13,2,0)),16666)</f>
        <v>16666</v>
      </c>
      <c r="C34" s="98"/>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14</v>
      </c>
      <c r="B1" t="s">
        <v>17</v>
      </c>
      <c r="C1" s="9" t="s">
        <v>19</v>
      </c>
      <c r="D1" s="9" t="s">
        <v>74</v>
      </c>
      <c r="E1" s="3" t="s">
        <v>25</v>
      </c>
      <c r="F1" s="2" t="s">
        <v>57</v>
      </c>
      <c r="G1" s="4">
        <v>0</v>
      </c>
      <c r="H1" t="s">
        <v>6</v>
      </c>
      <c r="I1" t="s">
        <v>75</v>
      </c>
      <c r="K1" t="s">
        <v>103</v>
      </c>
      <c r="L1" s="30" t="s">
        <v>127</v>
      </c>
      <c r="M1" t="s">
        <v>76</v>
      </c>
      <c r="N1" t="s">
        <v>57</v>
      </c>
      <c r="O1" t="s">
        <v>117</v>
      </c>
    </row>
    <row r="2" spans="1:15" x14ac:dyDescent="0.3">
      <c r="A2" t="s">
        <v>76</v>
      </c>
      <c r="B2" t="s">
        <v>27</v>
      </c>
      <c r="C2" t="s">
        <v>77</v>
      </c>
      <c r="D2" s="2" t="s">
        <v>78</v>
      </c>
      <c r="E2" s="1" t="s">
        <v>79</v>
      </c>
      <c r="F2" s="2" t="s">
        <v>61</v>
      </c>
      <c r="G2" s="4">
        <v>0.7</v>
      </c>
      <c r="H2" t="s">
        <v>7</v>
      </c>
      <c r="I2" t="s">
        <v>80</v>
      </c>
      <c r="K2" t="s">
        <v>104</v>
      </c>
      <c r="L2" s="30" t="s">
        <v>105</v>
      </c>
      <c r="M2" t="s">
        <v>81</v>
      </c>
      <c r="N2" t="s">
        <v>59</v>
      </c>
      <c r="O2" t="s">
        <v>27</v>
      </c>
    </row>
    <row r="3" spans="1:15" x14ac:dyDescent="0.3">
      <c r="A3" t="s">
        <v>81</v>
      </c>
      <c r="C3" t="s">
        <v>82</v>
      </c>
      <c r="D3" s="2" t="s">
        <v>83</v>
      </c>
      <c r="E3" s="1" t="s">
        <v>84</v>
      </c>
      <c r="F3" s="2" t="s">
        <v>59</v>
      </c>
      <c r="G3" s="4">
        <v>0.3</v>
      </c>
      <c r="H3" t="s">
        <v>85</v>
      </c>
      <c r="I3" t="s">
        <v>86</v>
      </c>
      <c r="L3" s="30" t="s">
        <v>106</v>
      </c>
      <c r="M3" t="s">
        <v>87</v>
      </c>
      <c r="N3" t="s">
        <v>61</v>
      </c>
    </row>
    <row r="4" spans="1:15" x14ac:dyDescent="0.3">
      <c r="A4" t="s">
        <v>87</v>
      </c>
      <c r="C4" t="s">
        <v>20</v>
      </c>
      <c r="E4" s="1" t="s">
        <v>88</v>
      </c>
      <c r="H4" t="s">
        <v>89</v>
      </c>
      <c r="I4" t="s">
        <v>8</v>
      </c>
      <c r="L4" t="s">
        <v>107</v>
      </c>
    </row>
    <row r="5" spans="1:15" x14ac:dyDescent="0.3">
      <c r="A5" t="s">
        <v>90</v>
      </c>
      <c r="E5" s="1" t="s">
        <v>91</v>
      </c>
      <c r="H5" t="s">
        <v>92</v>
      </c>
      <c r="I5" t="s">
        <v>93</v>
      </c>
      <c r="L5" s="30" t="s">
        <v>108</v>
      </c>
    </row>
    <row r="6" spans="1:15" x14ac:dyDescent="0.3">
      <c r="E6" s="1" t="s">
        <v>94</v>
      </c>
      <c r="I6" t="s">
        <v>95</v>
      </c>
      <c r="L6" s="30" t="s">
        <v>128</v>
      </c>
    </row>
    <row r="7" spans="1:15" x14ac:dyDescent="0.3">
      <c r="E7" s="1" t="s">
        <v>96</v>
      </c>
      <c r="I7" t="s">
        <v>119</v>
      </c>
      <c r="L7" s="30" t="s">
        <v>109</v>
      </c>
    </row>
    <row r="8" spans="1:15" x14ac:dyDescent="0.3">
      <c r="E8" s="1" t="s">
        <v>97</v>
      </c>
      <c r="L8" s="30" t="s">
        <v>121</v>
      </c>
    </row>
    <row r="9" spans="1:15" x14ac:dyDescent="0.3">
      <c r="L9" s="30" t="s">
        <v>110</v>
      </c>
    </row>
    <row r="10" spans="1:15" x14ac:dyDescent="0.3">
      <c r="L10" s="30" t="s">
        <v>111</v>
      </c>
    </row>
    <row r="11" spans="1:15" x14ac:dyDescent="0.3">
      <c r="L11" s="30" t="s">
        <v>112</v>
      </c>
    </row>
    <row r="12" spans="1:15" x14ac:dyDescent="0.3">
      <c r="L12" s="30" t="s">
        <v>113</v>
      </c>
    </row>
    <row r="13" spans="1:15" x14ac:dyDescent="0.3">
      <c r="L13" s="30"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C13729-36E0-4DCF-9047-4CB2C9257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1CE327-63D9-4880-AA17-262311C125A3}">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51C42B2C-73B7-41BE-BDF3-25E40F95C7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Narváez Loaiza</cp:lastModifiedBy>
  <cp:revision/>
  <dcterms:created xsi:type="dcterms:W3CDTF">2020-12-07T14:41:17Z</dcterms:created>
  <dcterms:modified xsi:type="dcterms:W3CDTF">2024-11-05T22:23:43Z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