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amonmanjarres/Dropbox/VIVIAN OCHOA FONTALVO/"/>
    </mc:Choice>
  </mc:AlternateContent>
  <xr:revisionPtr revIDLastSave="0" documentId="13_ncr:1_{4E7EF622-346D-D24B-A5E6-E7AE11018D80}" xr6:coauthVersionLast="38" xr6:coauthVersionMax="38" xr10:uidLastSave="{00000000-0000-0000-0000-000000000000}"/>
  <bookViews>
    <workbookView xWindow="0" yWindow="0" windowWidth="38400" windowHeight="21600" xr2:uid="{A70A2502-EF55-4B4E-AD5D-14F74A0A63F6}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9" i="1"/>
  <c r="E11" i="1"/>
  <c r="E13" i="1" s="1"/>
  <c r="E14" i="1" s="1"/>
  <c r="E15" i="1" s="1"/>
  <c r="E16" i="1" s="1"/>
  <c r="E18" i="1" s="1"/>
  <c r="E20" i="1" s="1"/>
  <c r="E22" i="1" s="1"/>
  <c r="E24" i="1" s="1"/>
  <c r="E25" i="1" s="1"/>
  <c r="E26" i="1" s="1"/>
  <c r="E28" i="1" s="1"/>
  <c r="F43" i="1" l="1"/>
  <c r="D30" i="1"/>
  <c r="C30" i="1"/>
  <c r="F29" i="1"/>
  <c r="G29" i="1" s="1"/>
  <c r="F27" i="1"/>
  <c r="G27" i="1" s="1"/>
  <c r="F26" i="1"/>
  <c r="G26" i="1" s="1"/>
  <c r="F22" i="1"/>
  <c r="G22" i="1" s="1"/>
  <c r="F21" i="1"/>
  <c r="G21" i="1" s="1"/>
  <c r="F20" i="1"/>
  <c r="G20" i="1" s="1"/>
  <c r="F18" i="1"/>
  <c r="G18" i="1" s="1"/>
  <c r="F14" i="1"/>
  <c r="G14" i="1" s="1"/>
  <c r="F13" i="1"/>
  <c r="G13" i="1" s="1"/>
  <c r="F10" i="1"/>
  <c r="G10" i="1" s="1"/>
  <c r="F9" i="1"/>
  <c r="G9" i="1" s="1"/>
  <c r="F7" i="1"/>
  <c r="G7" i="1" s="1"/>
  <c r="F6" i="1"/>
  <c r="G6" i="1" s="1"/>
  <c r="F5" i="1"/>
  <c r="F8" i="1" l="1"/>
  <c r="G8" i="1" s="1"/>
  <c r="F15" i="1"/>
  <c r="G15" i="1" s="1"/>
  <c r="F19" i="1"/>
  <c r="G19" i="1" s="1"/>
  <c r="F28" i="1"/>
  <c r="G28" i="1" s="1"/>
  <c r="F23" i="1"/>
  <c r="G23" i="1" s="1"/>
  <c r="G5" i="1"/>
  <c r="F11" i="1" l="1"/>
  <c r="G11" i="1" s="1"/>
  <c r="F12" i="1"/>
  <c r="G12" i="1" s="1"/>
  <c r="F17" i="1"/>
  <c r="G17" i="1" s="1"/>
  <c r="F16" i="1"/>
  <c r="F24" i="1"/>
  <c r="G24" i="1" s="1"/>
  <c r="F25" i="1"/>
  <c r="G25" i="1" s="1"/>
  <c r="G16" i="1" l="1"/>
  <c r="G30" i="1" s="1"/>
  <c r="H30" i="1" s="1"/>
  <c r="F30" i="1"/>
  <c r="D33" i="1" l="1"/>
  <c r="F41" i="1" s="1"/>
  <c r="F42" i="1" s="1"/>
  <c r="F44" i="1" s="1"/>
  <c r="F46" i="1" s="1"/>
</calcChain>
</file>

<file path=xl/sharedStrings.xml><?xml version="1.0" encoding="utf-8"?>
<sst xmlns="http://schemas.openxmlformats.org/spreadsheetml/2006/main" count="25" uniqueCount="25">
  <si>
    <t>PROYECCION PENSION DE</t>
  </si>
  <si>
    <t>DESDE</t>
    <phoneticPr fontId="0" type="noConversion"/>
  </si>
  <si>
    <t>HASTA</t>
    <phoneticPr fontId="0" type="noConversion"/>
  </si>
  <si>
    <t>DIAS</t>
    <phoneticPr fontId="0" type="noConversion"/>
  </si>
  <si>
    <t>IBC</t>
    <phoneticPr fontId="0" type="noConversion"/>
  </si>
  <si>
    <t>IPC</t>
    <phoneticPr fontId="0" type="noConversion"/>
  </si>
  <si>
    <t>I.B.C.</t>
    <phoneticPr fontId="0" type="noConversion"/>
  </si>
  <si>
    <t>INGRESO TOTAL</t>
    <phoneticPr fontId="0" type="noConversion"/>
  </si>
  <si>
    <t>ACUM.</t>
    <phoneticPr fontId="0" type="noConversion"/>
  </si>
  <si>
    <t>ACTUALIZ.</t>
    <phoneticPr fontId="0" type="noConversion"/>
  </si>
  <si>
    <t>POR DIAS</t>
    <phoneticPr fontId="0" type="noConversion"/>
  </si>
  <si>
    <t>I.B.L.</t>
    <phoneticPr fontId="0" type="noConversion"/>
  </si>
  <si>
    <t xml:space="preserve">SALARIO MINIMO VIGENTE: </t>
  </si>
  <si>
    <t>% ENTRE EL IBL Y SMMLV:</t>
  </si>
  <si>
    <t>SEMANAS ADICIONAL A LAS 1300</t>
  </si>
  <si>
    <t>% ADIC POR CADA 50 SEM ADIC</t>
  </si>
  <si>
    <t>MONTO DE LA PENSION EN BASE A LOS 10 ULTIMOS AÑOS DE COTIZACION</t>
  </si>
  <si>
    <t xml:space="preserve">PORCENTAJE  DE LA PENSION: </t>
  </si>
  <si>
    <t>% A DESCONTAR POR LEY</t>
  </si>
  <si>
    <t>TOTAL % A APLICAR SIN SEMANAS ADIC</t>
  </si>
  <si>
    <t>% ADICIONAL POR SEMANAS ADICIONALES</t>
  </si>
  <si>
    <t>TOTAL % PARA DETERMINAR MONTO PENSION</t>
  </si>
  <si>
    <t xml:space="preserve">MONTO DE LA PENSION </t>
  </si>
  <si>
    <t>VIVIAN OCHOA FONTALVO</t>
  </si>
  <si>
    <t>3112/22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</si>
</sst>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0"/>
  </numFmts>
  <fonts count="8" x14ac:knownFonts="1">
    <font>
      <sz val="12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sz val="9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8"/>
      <name val="Verdana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14" fontId="1" fillId="0" borderId="0" xfId="0" applyNumberFormat="1" applyFo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0" applyFont="1"/>
    <xf numFmtId="0" fontId="3" fillId="0" borderId="0" xfId="0" applyFont="1"/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center"/>
    </xf>
    <xf numFmtId="43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14" fontId="1" fillId="0" borderId="2" xfId="0" applyNumberFormat="1" applyFont="1" applyBorder="1" applyAlignment="1">
      <alignment horizontal="center"/>
    </xf>
    <xf numFmtId="43" fontId="2" fillId="0" borderId="1" xfId="0" applyNumberFormat="1" applyFont="1" applyBorder="1" applyAlignment="1">
      <alignment horizontal="center"/>
    </xf>
    <xf numFmtId="164" fontId="0" fillId="0" borderId="0" xfId="0" applyNumberFormat="1"/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3" fontId="4" fillId="0" borderId="1" xfId="0" applyNumberFormat="1" applyFont="1" applyBorder="1"/>
    <xf numFmtId="0" fontId="5" fillId="0" borderId="0" xfId="0" applyFont="1"/>
    <xf numFmtId="4" fontId="4" fillId="0" borderId="1" xfId="0" applyNumberFormat="1" applyFont="1" applyBorder="1"/>
    <xf numFmtId="0" fontId="4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4" fontId="5" fillId="0" borderId="0" xfId="0" applyNumberFormat="1" applyFont="1" applyBorder="1"/>
    <xf numFmtId="0" fontId="5" fillId="0" borderId="0" xfId="0" applyFont="1" applyBorder="1" applyAlignment="1">
      <alignment horizontal="center"/>
    </xf>
    <xf numFmtId="0" fontId="6" fillId="0" borderId="0" xfId="0" applyFont="1"/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2" fontId="5" fillId="0" borderId="9" xfId="0" applyNumberFormat="1" applyFont="1" applyBorder="1"/>
    <xf numFmtId="0" fontId="5" fillId="0" borderId="6" xfId="0" applyFont="1" applyBorder="1"/>
    <xf numFmtId="0" fontId="5" fillId="0" borderId="7" xfId="0" applyFont="1" applyBorder="1"/>
    <xf numFmtId="0" fontId="5" fillId="0" borderId="8" xfId="0" applyFont="1" applyBorder="1"/>
    <xf numFmtId="2" fontId="5" fillId="0" borderId="10" xfId="0" applyNumberFormat="1" applyFont="1" applyBorder="1"/>
    <xf numFmtId="4" fontId="5" fillId="0" borderId="9" xfId="0" applyNumberFormat="1" applyFont="1" applyBorder="1"/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2" fontId="5" fillId="0" borderId="1" xfId="0" applyNumberFormat="1" applyFont="1" applyBorder="1"/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43" fontId="7" fillId="0" borderId="9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26B74-1565-7845-842D-CC0977436D79}">
  <dimension ref="A1:H46"/>
  <sheetViews>
    <sheetView tabSelected="1" zoomScale="239" zoomScaleNormal="239" workbookViewId="0">
      <selection activeCell="F46" sqref="F46"/>
    </sheetView>
  </sheetViews>
  <sheetFormatPr baseColWidth="10" defaultRowHeight="16" x14ac:dyDescent="0.2"/>
  <cols>
    <col min="6" max="6" width="12.33203125" customWidth="1"/>
    <col min="7" max="7" width="12.6640625" customWidth="1"/>
  </cols>
  <sheetData>
    <row r="1" spans="1:8" x14ac:dyDescent="0.2">
      <c r="A1" s="1"/>
      <c r="B1" s="1"/>
      <c r="C1" s="2" t="s">
        <v>0</v>
      </c>
      <c r="D1" s="3"/>
      <c r="E1" s="4"/>
      <c r="F1" s="5"/>
      <c r="G1" s="4"/>
      <c r="H1" s="4"/>
    </row>
    <row r="2" spans="1:8" x14ac:dyDescent="0.2">
      <c r="A2" s="1"/>
      <c r="B2" s="1"/>
      <c r="C2" s="2" t="s">
        <v>23</v>
      </c>
      <c r="D2" s="3"/>
      <c r="E2" s="4"/>
      <c r="F2" s="5"/>
      <c r="G2" s="4"/>
      <c r="H2" s="4"/>
    </row>
    <row r="3" spans="1:8" x14ac:dyDescent="0.2">
      <c r="A3" s="6" t="s">
        <v>1</v>
      </c>
      <c r="B3" s="6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8"/>
    </row>
    <row r="4" spans="1:8" x14ac:dyDescent="0.2">
      <c r="A4" s="6"/>
      <c r="B4" s="6"/>
      <c r="C4" s="7"/>
      <c r="D4" s="7"/>
      <c r="E4" s="7" t="s">
        <v>8</v>
      </c>
      <c r="F4" s="7" t="s">
        <v>9</v>
      </c>
      <c r="G4" s="7" t="s">
        <v>10</v>
      </c>
      <c r="H4" s="7" t="s">
        <v>11</v>
      </c>
    </row>
    <row r="5" spans="1:8" x14ac:dyDescent="0.2">
      <c r="A5" s="9">
        <v>41426</v>
      </c>
      <c r="B5" s="9">
        <v>41639</v>
      </c>
      <c r="C5" s="10">
        <v>210</v>
      </c>
      <c r="D5" s="11">
        <v>850000</v>
      </c>
      <c r="E5" s="12">
        <v>1.6148</v>
      </c>
      <c r="F5" s="13">
        <f t="shared" ref="F5:F29" si="0">D5*E5</f>
        <v>1372580</v>
      </c>
      <c r="G5" s="13">
        <f t="shared" ref="G5:G29" si="1">F5*C5</f>
        <v>288241800</v>
      </c>
      <c r="H5" s="8"/>
    </row>
    <row r="6" spans="1:8" x14ac:dyDescent="0.2">
      <c r="A6" s="9">
        <v>41640</v>
      </c>
      <c r="B6" s="9">
        <v>42004</v>
      </c>
      <c r="C6" s="10">
        <v>360</v>
      </c>
      <c r="D6" s="11">
        <v>900000</v>
      </c>
      <c r="E6" s="12">
        <v>1.5840000000000001</v>
      </c>
      <c r="F6" s="13">
        <f t="shared" si="0"/>
        <v>1425600</v>
      </c>
      <c r="G6" s="13">
        <f t="shared" si="1"/>
        <v>513216000</v>
      </c>
      <c r="H6" s="8"/>
    </row>
    <row r="7" spans="1:8" x14ac:dyDescent="0.2">
      <c r="A7" s="9">
        <v>42005</v>
      </c>
      <c r="B7" s="9">
        <v>42063</v>
      </c>
      <c r="C7" s="10">
        <v>60</v>
      </c>
      <c r="D7" s="11">
        <v>900000</v>
      </c>
      <c r="E7" s="12">
        <v>1.5281</v>
      </c>
      <c r="F7" s="13">
        <f t="shared" si="0"/>
        <v>1375290</v>
      </c>
      <c r="G7" s="13">
        <f t="shared" si="1"/>
        <v>82517400</v>
      </c>
      <c r="H7" s="8"/>
    </row>
    <row r="8" spans="1:8" x14ac:dyDescent="0.2">
      <c r="A8" s="9">
        <v>42064</v>
      </c>
      <c r="B8" s="9">
        <v>42155</v>
      </c>
      <c r="C8" s="10">
        <v>90</v>
      </c>
      <c r="D8" s="11">
        <v>1807000</v>
      </c>
      <c r="E8" s="12">
        <f t="shared" ref="E7:E29" si="2">E7</f>
        <v>1.5281</v>
      </c>
      <c r="F8" s="13">
        <f t="shared" si="0"/>
        <v>2761276.7</v>
      </c>
      <c r="G8" s="13">
        <f t="shared" si="1"/>
        <v>248514903.00000003</v>
      </c>
      <c r="H8" s="8"/>
    </row>
    <row r="9" spans="1:8" x14ac:dyDescent="0.2">
      <c r="A9" s="9">
        <v>42156</v>
      </c>
      <c r="B9" s="9">
        <v>42369</v>
      </c>
      <c r="C9" s="10">
        <v>210</v>
      </c>
      <c r="D9" s="11">
        <v>2028000</v>
      </c>
      <c r="E9" s="12">
        <f t="shared" si="2"/>
        <v>1.5281</v>
      </c>
      <c r="F9" s="13">
        <f t="shared" si="0"/>
        <v>3098986.8</v>
      </c>
      <c r="G9" s="13">
        <f t="shared" si="1"/>
        <v>650787228</v>
      </c>
      <c r="H9" s="8"/>
    </row>
    <row r="10" spans="1:8" x14ac:dyDescent="0.2">
      <c r="A10" s="9">
        <v>42370</v>
      </c>
      <c r="B10" s="9">
        <v>42428</v>
      </c>
      <c r="C10" s="10">
        <v>60</v>
      </c>
      <c r="D10" s="11">
        <v>2028000</v>
      </c>
      <c r="E10" s="12">
        <v>1.4312</v>
      </c>
      <c r="F10" s="13">
        <f t="shared" si="0"/>
        <v>2902473.6</v>
      </c>
      <c r="G10" s="13">
        <f t="shared" si="1"/>
        <v>174148416</v>
      </c>
      <c r="H10" s="8"/>
    </row>
    <row r="11" spans="1:8" x14ac:dyDescent="0.2">
      <c r="A11" s="9">
        <v>42430</v>
      </c>
      <c r="B11" s="9">
        <v>42735</v>
      </c>
      <c r="C11" s="10">
        <v>300</v>
      </c>
      <c r="D11" s="11">
        <v>2303000</v>
      </c>
      <c r="E11" s="12">
        <f t="shared" si="2"/>
        <v>1.4312</v>
      </c>
      <c r="F11" s="13">
        <f t="shared" si="0"/>
        <v>3296053.6</v>
      </c>
      <c r="G11" s="13">
        <f t="shared" si="1"/>
        <v>988816080</v>
      </c>
      <c r="H11" s="8"/>
    </row>
    <row r="12" spans="1:8" x14ac:dyDescent="0.2">
      <c r="A12" s="9">
        <v>42736</v>
      </c>
      <c r="B12" s="9">
        <v>42766</v>
      </c>
      <c r="C12" s="10">
        <v>30</v>
      </c>
      <c r="D12" s="11">
        <v>2018250</v>
      </c>
      <c r="E12" s="12">
        <v>1.3533999999999999</v>
      </c>
      <c r="F12" s="13">
        <f t="shared" si="0"/>
        <v>2731499.55</v>
      </c>
      <c r="G12" s="13">
        <f t="shared" si="1"/>
        <v>81944986.5</v>
      </c>
      <c r="H12" s="8"/>
    </row>
    <row r="13" spans="1:8" x14ac:dyDescent="0.2">
      <c r="A13" s="9">
        <v>42767</v>
      </c>
      <c r="B13" s="9">
        <v>42794</v>
      </c>
      <c r="C13" s="10">
        <v>30</v>
      </c>
      <c r="D13" s="11">
        <v>2521905</v>
      </c>
      <c r="E13" s="12">
        <f t="shared" si="2"/>
        <v>1.3533999999999999</v>
      </c>
      <c r="F13" s="13">
        <f t="shared" si="0"/>
        <v>3413146.227</v>
      </c>
      <c r="G13" s="13">
        <f t="shared" si="1"/>
        <v>102394386.81</v>
      </c>
      <c r="H13" s="8"/>
    </row>
    <row r="14" spans="1:8" x14ac:dyDescent="0.2">
      <c r="A14" s="9">
        <v>42795</v>
      </c>
      <c r="B14" s="9">
        <v>42825</v>
      </c>
      <c r="C14" s="10">
        <v>30</v>
      </c>
      <c r="D14" s="11">
        <v>2522375</v>
      </c>
      <c r="E14" s="12">
        <f t="shared" si="2"/>
        <v>1.3533999999999999</v>
      </c>
      <c r="F14" s="13">
        <f t="shared" si="0"/>
        <v>3413782.3249999997</v>
      </c>
      <c r="G14" s="13">
        <f t="shared" si="1"/>
        <v>102413469.74999999</v>
      </c>
      <c r="H14" s="8"/>
    </row>
    <row r="15" spans="1:8" x14ac:dyDescent="0.2">
      <c r="A15" s="9">
        <v>42826</v>
      </c>
      <c r="B15" s="9">
        <v>42886</v>
      </c>
      <c r="C15" s="10">
        <v>60</v>
      </c>
      <c r="D15" s="11">
        <v>2522485</v>
      </c>
      <c r="E15" s="12">
        <f t="shared" si="2"/>
        <v>1.3533999999999999</v>
      </c>
      <c r="F15" s="13">
        <f t="shared" si="0"/>
        <v>3413931.199</v>
      </c>
      <c r="G15" s="13">
        <f t="shared" si="1"/>
        <v>204835871.94</v>
      </c>
      <c r="H15" s="8"/>
    </row>
    <row r="16" spans="1:8" x14ac:dyDescent="0.2">
      <c r="A16" s="9">
        <v>42887</v>
      </c>
      <c r="B16" s="9">
        <v>43100</v>
      </c>
      <c r="C16" s="10">
        <v>210</v>
      </c>
      <c r="D16" s="11">
        <v>2521905</v>
      </c>
      <c r="E16" s="12">
        <f t="shared" si="2"/>
        <v>1.3533999999999999</v>
      </c>
      <c r="F16" s="13">
        <f t="shared" si="0"/>
        <v>3413146.227</v>
      </c>
      <c r="G16" s="13">
        <f t="shared" si="1"/>
        <v>716760707.66999996</v>
      </c>
      <c r="H16" s="8"/>
    </row>
    <row r="17" spans="1:8" x14ac:dyDescent="0.2">
      <c r="A17" s="9">
        <v>43101</v>
      </c>
      <c r="B17" s="9">
        <v>43159</v>
      </c>
      <c r="C17" s="10">
        <v>60</v>
      </c>
      <c r="D17" s="11">
        <v>2521905</v>
      </c>
      <c r="E17" s="12">
        <v>1.3002</v>
      </c>
      <c r="F17" s="13">
        <f t="shared" si="0"/>
        <v>3278980.8810000001</v>
      </c>
      <c r="G17" s="13">
        <f t="shared" si="1"/>
        <v>196738852.86000001</v>
      </c>
      <c r="H17" s="8"/>
    </row>
    <row r="18" spans="1:8" x14ac:dyDescent="0.2">
      <c r="A18" s="9">
        <v>43160</v>
      </c>
      <c r="B18" s="9">
        <v>43465</v>
      </c>
      <c r="C18" s="10">
        <v>300</v>
      </c>
      <c r="D18" s="11">
        <v>2722574</v>
      </c>
      <c r="E18" s="12">
        <f t="shared" si="2"/>
        <v>1.3002</v>
      </c>
      <c r="F18" s="13">
        <f t="shared" si="0"/>
        <v>3539890.7148000002</v>
      </c>
      <c r="G18" s="13">
        <f t="shared" si="1"/>
        <v>1061967214.4400001</v>
      </c>
      <c r="H18" s="8"/>
    </row>
    <row r="19" spans="1:8" x14ac:dyDescent="0.2">
      <c r="A19" s="9">
        <v>43466</v>
      </c>
      <c r="B19" s="9">
        <v>43799</v>
      </c>
      <c r="C19" s="10">
        <v>330</v>
      </c>
      <c r="D19" s="11">
        <v>2845080</v>
      </c>
      <c r="E19" s="12">
        <v>1.2601</v>
      </c>
      <c r="F19" s="13">
        <f t="shared" si="0"/>
        <v>3585085.3080000002</v>
      </c>
      <c r="G19" s="13">
        <f t="shared" si="1"/>
        <v>1183078151.6400001</v>
      </c>
      <c r="H19" s="14"/>
    </row>
    <row r="20" spans="1:8" x14ac:dyDescent="0.2">
      <c r="A20" s="9">
        <v>43800</v>
      </c>
      <c r="B20" s="9">
        <v>43830</v>
      </c>
      <c r="C20" s="10">
        <v>30</v>
      </c>
      <c r="D20" s="11">
        <v>2939927</v>
      </c>
      <c r="E20" s="12">
        <f t="shared" si="2"/>
        <v>1.2601</v>
      </c>
      <c r="F20" s="13">
        <f t="shared" si="0"/>
        <v>3704602.0126999998</v>
      </c>
      <c r="G20" s="13">
        <f t="shared" si="1"/>
        <v>111138060.381</v>
      </c>
      <c r="H20" s="8"/>
    </row>
    <row r="21" spans="1:8" x14ac:dyDescent="0.2">
      <c r="A21" s="9">
        <v>43831</v>
      </c>
      <c r="B21" s="9">
        <v>44165</v>
      </c>
      <c r="C21" s="10">
        <v>330</v>
      </c>
      <c r="D21" s="11">
        <v>2990759</v>
      </c>
      <c r="E21" s="12">
        <v>1.214</v>
      </c>
      <c r="F21" s="13">
        <f t="shared" si="0"/>
        <v>3630781.426</v>
      </c>
      <c r="G21" s="13">
        <f t="shared" si="1"/>
        <v>1198157870.5799999</v>
      </c>
      <c r="H21" s="8"/>
    </row>
    <row r="22" spans="1:8" x14ac:dyDescent="0.2">
      <c r="A22" s="9">
        <v>44166</v>
      </c>
      <c r="B22" s="9">
        <v>44196</v>
      </c>
      <c r="C22" s="10">
        <v>30</v>
      </c>
      <c r="D22" s="11">
        <v>3090451</v>
      </c>
      <c r="E22" s="12">
        <f t="shared" si="2"/>
        <v>1.214</v>
      </c>
      <c r="F22" s="13">
        <f t="shared" si="0"/>
        <v>3751807.514</v>
      </c>
      <c r="G22" s="13">
        <f t="shared" si="1"/>
        <v>112554225.42</v>
      </c>
      <c r="H22" s="8"/>
    </row>
    <row r="23" spans="1:8" x14ac:dyDescent="0.2">
      <c r="A23" s="9">
        <v>44197</v>
      </c>
      <c r="B23" s="9">
        <v>44286</v>
      </c>
      <c r="C23" s="10">
        <v>90</v>
      </c>
      <c r="D23" s="11">
        <v>3068018</v>
      </c>
      <c r="E23" s="12">
        <v>1.1948000000000001</v>
      </c>
      <c r="F23" s="13">
        <f t="shared" si="0"/>
        <v>3665667.9064000002</v>
      </c>
      <c r="G23" s="13">
        <f t="shared" si="1"/>
        <v>329910111.57600003</v>
      </c>
      <c r="H23" s="8"/>
    </row>
    <row r="24" spans="1:8" x14ac:dyDescent="0.2">
      <c r="A24" s="9">
        <v>44287</v>
      </c>
      <c r="B24" s="9">
        <v>44316</v>
      </c>
      <c r="C24" s="10">
        <v>30</v>
      </c>
      <c r="D24" s="11">
        <v>2114170</v>
      </c>
      <c r="E24" s="12">
        <f t="shared" si="2"/>
        <v>1.1948000000000001</v>
      </c>
      <c r="F24" s="13">
        <f t="shared" si="0"/>
        <v>2526010.3160000001</v>
      </c>
      <c r="G24" s="13">
        <f t="shared" si="1"/>
        <v>75780309.480000004</v>
      </c>
      <c r="H24" s="8"/>
    </row>
    <row r="25" spans="1:8" x14ac:dyDescent="0.2">
      <c r="A25" s="15">
        <v>44317</v>
      </c>
      <c r="B25" s="15">
        <v>44530</v>
      </c>
      <c r="C25" s="10">
        <v>210</v>
      </c>
      <c r="D25" s="11">
        <v>3068018</v>
      </c>
      <c r="E25" s="12">
        <f t="shared" si="2"/>
        <v>1.1948000000000001</v>
      </c>
      <c r="F25" s="13">
        <f t="shared" si="0"/>
        <v>3665667.9064000002</v>
      </c>
      <c r="G25" s="13">
        <f t="shared" si="1"/>
        <v>769790260.3440001</v>
      </c>
      <c r="H25" s="8"/>
    </row>
    <row r="26" spans="1:8" x14ac:dyDescent="0.2">
      <c r="A26" s="15">
        <v>44531</v>
      </c>
      <c r="B26" s="15">
        <v>44551</v>
      </c>
      <c r="C26" s="10">
        <v>30</v>
      </c>
      <c r="D26" s="11">
        <v>3171112</v>
      </c>
      <c r="E26" s="12">
        <f t="shared" si="2"/>
        <v>1.1948000000000001</v>
      </c>
      <c r="F26" s="13">
        <f t="shared" si="0"/>
        <v>3788844.6176000005</v>
      </c>
      <c r="G26" s="13">
        <f t="shared" si="1"/>
        <v>113665338.52800001</v>
      </c>
      <c r="H26" s="8"/>
    </row>
    <row r="27" spans="1:8" x14ac:dyDescent="0.2">
      <c r="A27" s="15">
        <v>44562</v>
      </c>
      <c r="B27" s="15">
        <v>44895</v>
      </c>
      <c r="C27" s="10">
        <v>330</v>
      </c>
      <c r="D27" s="11">
        <v>3291614</v>
      </c>
      <c r="E27" s="12">
        <v>1.1312</v>
      </c>
      <c r="F27" s="13">
        <f t="shared" si="0"/>
        <v>3723473.7568000001</v>
      </c>
      <c r="G27" s="13">
        <f t="shared" si="1"/>
        <v>1228746339.744</v>
      </c>
      <c r="H27" s="8"/>
    </row>
    <row r="28" spans="1:8" x14ac:dyDescent="0.2">
      <c r="A28" s="15">
        <v>44896</v>
      </c>
      <c r="B28" s="15" t="s">
        <v>24</v>
      </c>
      <c r="C28" s="10">
        <v>30</v>
      </c>
      <c r="D28" s="11">
        <v>3401336</v>
      </c>
      <c r="E28" s="12">
        <f t="shared" si="2"/>
        <v>1.1312</v>
      </c>
      <c r="F28" s="13">
        <f t="shared" si="0"/>
        <v>3847591.2831999999</v>
      </c>
      <c r="G28" s="13">
        <f t="shared" si="1"/>
        <v>115427738.49599999</v>
      </c>
      <c r="H28" s="8"/>
    </row>
    <row r="29" spans="1:8" x14ac:dyDescent="0.2">
      <c r="A29" s="15">
        <v>44927</v>
      </c>
      <c r="B29" s="15">
        <v>45077</v>
      </c>
      <c r="C29" s="10">
        <v>150</v>
      </c>
      <c r="D29" s="11">
        <v>3291615</v>
      </c>
      <c r="E29" s="12">
        <v>1</v>
      </c>
      <c r="F29" s="13">
        <f t="shared" si="0"/>
        <v>3291615</v>
      </c>
      <c r="G29" s="13">
        <f t="shared" si="1"/>
        <v>493742250</v>
      </c>
      <c r="H29" s="8"/>
    </row>
    <row r="30" spans="1:8" x14ac:dyDescent="0.2">
      <c r="A30" s="9"/>
      <c r="B30" s="9"/>
      <c r="C30" s="10">
        <f>SUM(C5:C29)</f>
        <v>3600</v>
      </c>
      <c r="D30" s="11">
        <f>SUM(D5:D29)</f>
        <v>61439499</v>
      </c>
      <c r="E30" s="12"/>
      <c r="F30" s="13">
        <f>SUM(F5:F29)</f>
        <v>78617784.87089999</v>
      </c>
      <c r="G30" s="13">
        <f>SUM(G5:G29)</f>
        <v>11145287973.158998</v>
      </c>
      <c r="H30" s="16">
        <f>G30/C30</f>
        <v>3095913.3258774998</v>
      </c>
    </row>
    <row r="31" spans="1:8" x14ac:dyDescent="0.2">
      <c r="E31" s="17"/>
    </row>
    <row r="32" spans="1:8" x14ac:dyDescent="0.2">
      <c r="A32" s="18" t="s">
        <v>12</v>
      </c>
      <c r="B32" s="19"/>
      <c r="C32" s="20"/>
      <c r="D32" s="21">
        <v>1160000</v>
      </c>
      <c r="E32" s="22"/>
      <c r="F32" s="22"/>
    </row>
    <row r="33" spans="1:6" x14ac:dyDescent="0.2">
      <c r="A33" s="18" t="s">
        <v>13</v>
      </c>
      <c r="B33" s="19"/>
      <c r="C33" s="20"/>
      <c r="D33" s="23">
        <f>H30/D32</f>
        <v>2.6688907981702585</v>
      </c>
      <c r="E33" s="22"/>
      <c r="F33" s="22"/>
    </row>
    <row r="34" spans="1:6" x14ac:dyDescent="0.2">
      <c r="A34" s="24" t="s">
        <v>14</v>
      </c>
      <c r="B34" s="24"/>
      <c r="C34" s="24"/>
      <c r="D34" s="21">
        <v>450</v>
      </c>
      <c r="E34" s="22"/>
      <c r="F34" s="22"/>
    </row>
    <row r="35" spans="1:6" x14ac:dyDescent="0.2">
      <c r="A35" s="24" t="s">
        <v>15</v>
      </c>
      <c r="B35" s="24"/>
      <c r="C35" s="24"/>
      <c r="D35" s="23">
        <v>1.5</v>
      </c>
      <c r="E35" s="22"/>
      <c r="F35" s="22"/>
    </row>
    <row r="36" spans="1:6" x14ac:dyDescent="0.2">
      <c r="A36" s="25"/>
      <c r="B36" s="25"/>
      <c r="C36" s="25"/>
      <c r="D36" s="26"/>
      <c r="E36" s="22"/>
      <c r="F36" s="22"/>
    </row>
    <row r="37" spans="1:6" x14ac:dyDescent="0.2">
      <c r="A37" s="27"/>
      <c r="B37" s="27"/>
      <c r="C37" s="27"/>
      <c r="D37" s="26"/>
      <c r="E37" s="22"/>
      <c r="F37" s="22"/>
    </row>
    <row r="38" spans="1:6" x14ac:dyDescent="0.2">
      <c r="A38" s="22"/>
      <c r="B38" s="22"/>
      <c r="C38" s="22"/>
      <c r="D38" s="22"/>
      <c r="E38" s="22"/>
      <c r="F38" s="22"/>
    </row>
    <row r="39" spans="1:6" ht="17" thickBot="1" x14ac:dyDescent="0.25">
      <c r="A39" s="28" t="s">
        <v>16</v>
      </c>
      <c r="B39" s="22"/>
      <c r="C39" s="22"/>
      <c r="D39" s="22"/>
      <c r="E39" s="22"/>
      <c r="F39" s="22"/>
    </row>
    <row r="40" spans="1:6" ht="17" thickBot="1" x14ac:dyDescent="0.25">
      <c r="A40" s="29" t="s">
        <v>17</v>
      </c>
      <c r="B40" s="30"/>
      <c r="C40" s="30"/>
      <c r="D40" s="30"/>
      <c r="E40" s="31"/>
      <c r="F40" s="32">
        <v>65.5</v>
      </c>
    </row>
    <row r="41" spans="1:6" ht="17" thickBot="1" x14ac:dyDescent="0.25">
      <c r="A41" s="29" t="s">
        <v>18</v>
      </c>
      <c r="B41" s="30"/>
      <c r="C41" s="30"/>
      <c r="D41" s="30"/>
      <c r="E41" s="31"/>
      <c r="F41" s="32">
        <f>D33*0.5</f>
        <v>1.3344453990851293</v>
      </c>
    </row>
    <row r="42" spans="1:6" ht="17" thickBot="1" x14ac:dyDescent="0.25">
      <c r="A42" s="33" t="s">
        <v>19</v>
      </c>
      <c r="B42" s="34"/>
      <c r="C42" s="34"/>
      <c r="D42" s="34"/>
      <c r="E42" s="35"/>
      <c r="F42" s="36">
        <f>F40-F41</f>
        <v>64.165554600914874</v>
      </c>
    </row>
    <row r="43" spans="1:6" ht="17" thickBot="1" x14ac:dyDescent="0.25">
      <c r="A43" s="33" t="s">
        <v>20</v>
      </c>
      <c r="B43" s="34"/>
      <c r="C43" s="34"/>
      <c r="D43" s="34"/>
      <c r="E43" s="35"/>
      <c r="F43" s="37">
        <f>D34/50*D35</f>
        <v>13.5</v>
      </c>
    </row>
    <row r="44" spans="1:6" x14ac:dyDescent="0.2">
      <c r="A44" s="38" t="s">
        <v>21</v>
      </c>
      <c r="B44" s="39"/>
      <c r="C44" s="39"/>
      <c r="D44" s="39"/>
      <c r="E44" s="40"/>
      <c r="F44" s="41">
        <f>F42+F43</f>
        <v>77.665554600914874</v>
      </c>
    </row>
    <row r="45" spans="1:6" ht="17" thickBot="1" x14ac:dyDescent="0.25">
      <c r="A45" s="28"/>
      <c r="B45" s="22"/>
      <c r="C45" s="22"/>
      <c r="D45" s="22"/>
      <c r="E45" s="22"/>
      <c r="F45" s="22"/>
    </row>
    <row r="46" spans="1:6" ht="17" thickBot="1" x14ac:dyDescent="0.25">
      <c r="A46" s="42" t="s">
        <v>22</v>
      </c>
      <c r="B46" s="43"/>
      <c r="C46" s="43"/>
      <c r="D46" s="43"/>
      <c r="E46" s="44"/>
      <c r="F46" s="45">
        <f>H30*F44/100</f>
        <v>2404458.2545063891</v>
      </c>
    </row>
  </sheetData>
  <mergeCells count="9">
    <mergeCell ref="A41:E41"/>
    <mergeCell ref="A44:E44"/>
    <mergeCell ref="A46:E46"/>
    <mergeCell ref="A32:C32"/>
    <mergeCell ref="A33:C33"/>
    <mergeCell ref="A34:C34"/>
    <mergeCell ref="A35:C35"/>
    <mergeCell ref="A36:C36"/>
    <mergeCell ref="A40:E4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2023-06-27T23:39:01Z</dcterms:created>
  <dcterms:modified xsi:type="dcterms:W3CDTF">2023-06-28T00:08:22Z</dcterms:modified>
</cp:coreProperties>
</file>