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6E25F91A-B29F-4AEE-BC68-641AEBC8C7F5}" xr6:coauthVersionLast="47" xr6:coauthVersionMax="47" xr10:uidLastSave="{00000000-0000-0000-0000-000000000000}"/>
  <bookViews>
    <workbookView xWindow="-120" yWindow="-120" windowWidth="24240" windowHeight="13020" firstSheet="2" activeTab="4"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17" l="1"/>
  <c r="H25" i="17" s="1"/>
  <c r="G23" i="17"/>
  <c r="G25" i="17" s="1"/>
  <c r="D23" i="17"/>
  <c r="D25" i="17" s="1"/>
  <c r="H22" i="17"/>
  <c r="H24" i="17" s="1"/>
  <c r="E22" i="17"/>
  <c r="E24" i="17" s="1"/>
  <c r="D22" i="17"/>
  <c r="D24" i="17" s="1"/>
  <c r="H21" i="17"/>
  <c r="G21" i="17"/>
  <c r="F21" i="17"/>
  <c r="F23" i="17" s="1"/>
  <c r="F25" i="17" s="1"/>
  <c r="E21" i="17"/>
  <c r="E23" i="17" s="1"/>
  <c r="E25" i="17" s="1"/>
  <c r="D21" i="17"/>
  <c r="H20" i="17"/>
  <c r="G20" i="17"/>
  <c r="G22" i="17" s="1"/>
  <c r="G24" i="17" s="1"/>
  <c r="F20" i="17"/>
  <c r="F22" i="17" s="1"/>
  <c r="F24" i="17" s="1"/>
  <c r="E20" i="17"/>
  <c r="D20" i="17"/>
  <c r="B8" i="11"/>
  <c r="B2" i="18" l="1"/>
  <c r="B2" i="14"/>
  <c r="B16" i="18"/>
  <c r="B27" i="18" s="1"/>
  <c r="B8" i="18"/>
  <c r="B7" i="11"/>
  <c r="B2" i="11"/>
  <c r="D34" i="5"/>
  <c r="D35" i="5"/>
  <c r="B7" i="18"/>
  <c r="B6" i="18"/>
  <c r="B5" i="18"/>
  <c r="B4" i="18"/>
  <c r="B3" i="18"/>
  <c r="B17" i="11"/>
  <c r="C11" i="11"/>
  <c r="C10" i="11"/>
  <c r="B7" i="10"/>
  <c r="B7" i="14"/>
  <c r="B6" i="14"/>
  <c r="B5" i="14"/>
  <c r="B4" i="14"/>
  <c r="B3" i="14"/>
  <c r="B15" i="5"/>
  <c r="B4" i="10"/>
  <c r="B4" i="11" s="1"/>
  <c r="B5" i="10"/>
  <c r="B5" i="11" s="1"/>
  <c r="B6" i="10"/>
  <c r="B6" i="11" s="1"/>
  <c r="B3" i="10"/>
  <c r="B3" i="11" s="1"/>
  <c r="B28" i="11" l="1"/>
</calcChain>
</file>

<file path=xl/sharedStrings.xml><?xml version="1.0" encoding="utf-8"?>
<sst xmlns="http://schemas.openxmlformats.org/spreadsheetml/2006/main" count="299" uniqueCount="204">
  <si>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</si>
  <si>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</si>
  <si>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</si>
  <si>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</si>
  <si>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</si>
  <si>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</si>
  <si>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</si>
  <si>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</si>
  <si>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</si>
  <si>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</si>
  <si>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</si>
  <si>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</si>
  <si>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</si>
  <si>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</si>
  <si>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</si>
  <si>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</si>
  <si>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</si>
  <si>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</si>
  <si>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</si>
  <si>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</si>
  <si>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</si>
  <si>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</si>
  <si>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</si>
  <si>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</si>
  <si>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</si>
  <si>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</si>
  <si>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</si>
  <si>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</si>
  <si>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</si>
  <si>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</si>
  <si>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</si>
  <si>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</si>
  <si>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</si>
  <si>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</si>
  <si>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</si>
  <si>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</si>
  <si>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</si>
  <si>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</si>
  <si>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</si>
  <si>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</si>
  <si>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</si>
  <si>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</si>
  <si>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</si>
  <si>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</si>
  <si>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</si>
  <si>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</si>
  <si>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</si>
  <si>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</si>
  <si>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</si>
  <si>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</si>
  <si>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</si>
  <si>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</si>
  <si>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</si>
  <si>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</si>
  <si>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</si>
  <si>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</si>
  <si>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</si>
  <si>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</si>
  <si>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</si>
  <si>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</si>
  <si>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</si>
  <si>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</si>
  <si>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</si>
  <si>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</si>
  <si>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</si>
  <si>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</si>
  <si>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</si>
  <si>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</si>
  <si>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</si>
  <si>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</si>
  <si>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</si>
  <si>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</si>
  <si>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</si>
  <si>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</si>
  <si>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</si>
  <si>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</si>
  <si>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</si>
  <si>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</si>
  <si>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</si>
  <si>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</si>
  <si>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</si>
  <si>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</si>
  <si>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</si>
  <si>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</si>
  <si>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</si>
  <si>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</si>
  <si>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</si>
  <si>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</si>
  <si>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</si>
  <si>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</si>
  <si>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</si>
  <si>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</si>
  <si>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</si>
  <si>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</si>
  <si>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</si>
  <si>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</si>
  <si>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</si>
  <si>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</si>
  <si>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</si>
  <si>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</si>
  <si>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</si>
  <si>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</si>
  <si>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</si>
  <si>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</si>
  <si>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</si>
  <si>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</si>
  <si>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</si>
  <si>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</si>
  <si>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</si>
  <si>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</si>
  <si>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</si>
  <si>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</si>
  <si>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</si>
  <si>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</si>
  <si>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</si>
  <si>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</si>
  <si>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</si>
  <si>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</si>
  <si>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</si>
  <si>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</si>
  <si>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</si>
  <si>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</si>
  <si>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</si>
  <si>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</si>
  <si>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</si>
  <si>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</si>
  <si>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</si>
  <si>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</si>
  <si>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</si>
  <si>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</si>
  <si>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</si>
  <si>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</si>
  <si>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</si>
  <si>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</si>
  <si>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</si>
  <si>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</si>
  <si>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</si>
  <si>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</si>
  <si>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</si>
  <si>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</si>
  <si>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</si>
  <si>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</si>
  <si>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</si>
  <si>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</si>
  <si>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</si>
  <si>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</si>
  <si>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</si>
  <si>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</si>
  <si>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</si>
  <si>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</si>
  <si>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</si>
  <si>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</si>
  <si>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</si>
  <si>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</si>
  <si>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</si>
  <si>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</si>
  <si>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</si>
  <si>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</si>
  <si>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</si>
  <si>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</si>
  <si>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</si>
  <si>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</si>
  <si>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</si>
  <si>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</si>
  <si>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</si>
  <si>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</si>
  <si>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</si>
  <si>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</si>
  <si>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</si>
  <si>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</si>
  <si>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</si>
  <si>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</si>
  <si>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</si>
  <si>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</si>
  <si>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 xml:space="preserve">COMENTARIOS CLASIFICACIÓN Y VALOR CONTINGENCIA </t>
  </si>
  <si>
    <t>VISTO BUENO OUTSOURCING</t>
  </si>
  <si>
    <t>AUTORIZACIÓN COMPAÑÍA SUMA</t>
  </si>
  <si>
    <t xml:space="preserve">AUTORIZACIÓN COMPAÑÍA COMENTARIOS </t>
  </si>
  <si>
    <t xml:space="preserve">COMENTARIO Y MOTIVO DE ACTUALIZACIÓN DE CONTINGENCIA </t>
  </si>
  <si>
    <t>A-20240905/0947</t>
  </si>
  <si>
    <t>TRIBUNAL DE ARBITRAJE DEL CENTRO DE CONCILIACIÓN ARBITRAJE Y AMIGABLE COMPOSICIÓN DE LA CÁMARA DE COMERCIO DE CALI</t>
  </si>
  <si>
    <t>ALLIANZ SEGUROS S.A.</t>
  </si>
  <si>
    <t>ROY ALPHA S.A.</t>
  </si>
  <si>
    <t>NA</t>
  </si>
  <si>
    <t>26 DE JULIO DE 2023</t>
  </si>
  <si>
    <t>"Cláusula de carga del Instituto (A) Todo riesgo"</t>
  </si>
  <si>
    <t>ROY ALPHA S.A. es una sociedad colombiana con domicilio en Yumbo (V) cuyo objeto social consiste en la fabricación y comercialización de luminarias, que además cuenta con una sucursal en la ciudad de Arequipa (Perú) desde el mes de octubre de 2020 cuya denominación es “SUCURSAL ROY ALPHA S.A.”. 
ROY ALPHA S.A. celebró un contrato de seguro automático de transporte ICC con ALLIANZ SEGUROS S.A. instrumentalizado en la póliza No. 023231509-0. Cuyas coberturas amparaban todos los posibles daños y perjuicios que se le pudieran ocasionar a la mencionada sociedad por la pérdida de bienes que este movilizase dentro del giro normal del negocio. La vigencia de la póliza comprende el lapso del 25 de marzo de 2023 hasta el 24 de marzo de 2024.
Ahora bien, los días 22 y 24 de mayo de 2023, ROY ALPHA S.A. recibió por parte de la sociedad peruana ANIXTER JORVEX S.A.C. las órdenes de venta No. 09H-B01244 58N y 09H-825630-58N solicitando la entrega por compra de unidades de luminarias LED para alumbrado público de referencia OMEGA_I_PLUS 64LED 55W T07+T01_2 7 PINES, que debían ser enviadas al domicilio del comprador en Av. Nicolás Dueñas 387 en Lima (Perú), a precio de $80,5 dólares por unidad, el total de unidades solicitadas después de las negociaciones asciende a 2300.
Con ocasión del mencionado negocio y con fines tributarios y arancelarios de nacionalización, ROY ALPHA S.A. emitió las facturas electrónicas de venta No. 2FVE317 y 2FVE326 a cargo de su sucursal en Perú, la cual a su vez emitió las facturas electrónicas E001-86, E001-87 y E001 88 a cargo de ANIXTER JORVEX S.A.C por un valor total de $185.150 USD.
Posteriormente, la mercancía se despacha el 14 de julio de 2023 desde Yumbo al puerto de Buenaventura desde el cual la misma es colocada y transportada en un buque rumbo al puerto de Callao en Perú, donde arribó el día 20 de julio del mismo año y se procedió con el trámite de nacionalización hasta el día 25 de julio.
Posteriormente a lo mencionado, la sociedad convocante contrató los servicios de la sociedad peruana TRANSCAR SERVICE S.R.L la cual transportaría por medio terrestre la mercancía hasta la dirección de ANIXTER JORVEX S.A.C. No obstante, la mercancía salió el 26 de julio de 2023 del puerto de Callao a las 2:40 p.m. en el vehículo de placas F3E-807 sin que se obtuviera respuesta por parte del conductor, por lo que 2 horas después se realizó la respectiva denuncia penal y, posteriormente, se recibió el testimonio del conductor del vehículo quien informó del hurto de este junto con la mercancía.
Como consecuencia de lo ocurrido, la convocante realizó reclamación formal ante ALLIANZ SEGUROS S.A. el día 13 de agosto de 2023, la cual fue objetada el 9 de enero de 2024 con base en la condición 13.48 de la póliza relacionada con el deber de reportar la operación de importación y exportación de la mercancía. Por este motivo, se elevó solicitud de reconsideración la cual fue nuevamente objetada el 9 de febrero de 2024 añadiendo además el argumento de que el hurto de la mercancía ocurrió en un segundo despacho a cargo de la SUCURSAL ROY ALPHA en Perú, el cual carece de cobertura pues el primer trayecto realizado por la convocante, conforme al INCOTERM establecido en las facturas, iniciaba en sus bodegas y terminaba en el puerto de Callao.</t>
  </si>
  <si>
    <t>Pérdidas materiales</t>
  </si>
  <si>
    <t>890.301.868-7</t>
  </si>
  <si>
    <t>023231509/ 0</t>
  </si>
  <si>
    <t>10 DE SEPTIEMBRE DE 2024</t>
  </si>
  <si>
    <t>28 de octubre del 2024</t>
  </si>
  <si>
    <t xml:space="preserve">29 de noviembre del 2024 (contando los dos días de la 2213). </t>
  </si>
  <si>
    <t>STRO23231509</t>
  </si>
  <si>
    <t>HURTO</t>
  </si>
  <si>
    <t>5% - 2500000</t>
  </si>
  <si>
    <t>25-03-2023 HASTA 16-04-2024</t>
  </si>
  <si>
    <t>SINIESTRO FUERA DE COBERTURA MATERIAL PORQUE ELSINIESTRO NO OCURRIO EN  LOS TERMINOS D ELA POLIZA</t>
  </si>
  <si>
    <t>La contingencia se califica como EVENTUAL, pues si bien la póliza tenía una vigencia comprendida entre el 25 de marzo de 2023 y el 24 de marzo de 2024 y el hurto de la mercancía tuvo lugar el 26 de julio de 2023, la cobertura del seguro se encuentra actualmente en discusión. Lo anterior, en tanto dependerá del debate probatorio confirmar o desvirtuar (i) si la sucursal de Roy Alpha en Perú ostenta la calidad de asegurada en el contrato de seguro, (ii) si las movilizaciones de mercancía dentro del territorio peruano constituyen un riesgo previamente trasladado al asegurador, (iii) si las movilizaciones objeto de litigio fueron oportunamente reportadas a la Compañía de Seguros y (iv) si se cumplió o no con el deber de información que es exigible frente al consumidor financiero de seguros en virtud de las Leyes 1328 de 2009 y 1480 de 2011, el EOSF y la CBJ. En este sentido, se proceden a explicar cada uno de los numerales previamente mencionados de la siguiente manera: 
En primer lugar, debe indicarse que la condición particular 1 de la póliza de transporte No. 023231509/0 únicamente relaciona como tomador, asegurado y beneficiario a Roy Alpha S.A. con NIT 800.301.868-7, no haciendo mención alguna sobre Sucursal Roy Alpha S.A. con RUC 20607514829. De igual forma, el interés asegurable establecido en la cláusula 4 particular solo fue delimitado frente a la sociedad colombiana que se encuentra relacionada como asegurada y con domicilio en Yumbo Valle del Cauca. En otras palabras, en principio parecería que la sucursal de Roy Alpha en Perú no ostenta la calidad de asegurada y de esa manera, la pérdida de sus mercancías no sería objeto de cobertura. Máxime, cuando además existen múltiples comunicaciones cruzadas entre la Compañía y el Gallagher, en donde se informa que esta sucursal no fue amparada. Sin embargo, se debe tener en cuenta que, conforme al concepto de la Superintendencia de Sociedades anexo al escrito de la demanda, la convocante sostiene la tesis según la cual Roy Alpha S.A. y Sucursal Roy Alpha S.A. tienen una misma personería jurídica, descartando la posibilidad de que se trate de actores diferentes. Esta tesis se apoya en el acta de la asamblea de accionistas que tuvo lugar en el año 2020, en la que se determinó por parte de la hoy demandante proceder con la apertura de una sucursal en Arequipa. En consecuencia, dependerá del debate probatorio y también del criterio jurídico del Tribunal de Arbitraje, determinar si Roy Alpha y su Sucursal en Perú ostentan ambas la calidad de aseguradas dentro del contrato de seguro de transporte No. 023231509/0 teniendo en cuenta que son una misma persona jurídica. 
En segundo lugar, dependerá del debate probatorio determinar si el trayecto desde Puerto Callao a la ciudad de Lima, efectuado una vez la mercancía llegó a Perú, se encuentra cubierto por la póliza. Como se dijo anteriormente, el riesgo y el interés asegurables se encuentran definidos en la cláusula 3 de la póliza en función del asegurado señalado en la misma, esto es, Roy Alpha S.A. con domicilio en Yumbo-Valle. Situación que no solo impide el aseguramiento y cobertura de Sucursal Roy Alpha en Perú, sino que consecuentemente deja por fuera del objeto de la póliza las operaciones que esta sucursal realiza dentro del país peruano incluyendo el trayecto en cuestión e igualmente impide su aseguramiento. Adicionalmente, en las facturas de venta 2FVE 317 y 2FVE 326 emitidas por Roy Alpha S.A. a Sucursal Roy Alpha en Perú se pactó el incoterm CIF Puerto Callao, siendo la destinataria de la mercancía la sucursal ya nombrada lo que permite entender, aplicando para el efecto el artículo 1118 del C.Co. y la cláusula 4 particular, que la responsabilidad de la aseguradora terminó cuando la mercancía llegó al puerto ubicado en Perú. Sin embargo, la parte demandante sostiene que, al tener la Sucursal y la hoy convocante la misma personería jurídica, por sustracción de materia, el contrato de seguro ampara tanto el trayecto Buenaventura - Puerto Callao como Puerto Callao Lima. Además, la parte demandante anexó los correos cruzados con el comprador final de la mercancía que buscan acreditar que el despacho siempre tuvo como destino final la ciudad de Lima en Perú. Por ese motivo, dependerá del debate probatorio confirmar o desvirtuar si las movilizaciones de mercancía dentro del territorio peruano constituyen un riesgo previamente trasladado al asegurador. 
En tercer lugar, el debate probatorio determinará si el reporte trimestral vencido exigido en la cláusula general de automaticidad de la póliza y en la condición particular 9, las cuales delimitan amparo automático para los trayectos asegurados, fue efectuado conforme a las reglas fijadas en el contrato de seguro. En el caso concreto, tenemos que los reportes de todas las movilizaciones llevadas a cabo en el año 2023 fueron informados extemporáneamente a la Compañía de Seguros a través del corredor de seguros Arthur J. Gallagher hasta el día 24 de enero de 2024. Esta situación implica, en principio, que la movilización objeto de litigio carecería de cobertura en tanto no se reportó en el tiempo debido y conforme a las reglas pactadas en la póliza. Sin embargo, refiere la parte demandante que el reporte de la movilización sí habría sido efectuado tempestivamente, en tanto el escrito de solicitud de indemnización presentado el 13 de agosto de 2023 ostenta una doble calidad, esto es, funge como misiva de reclamación y a su vez, de notificación de movilización de mercancía. En consecuencia, dependerá del debate probatorio acreditar o desvirtuar si el citado escrito de solicitud de indemnización radicado el 13 de agosto de 2023, cumple o no con los parámetros contractualmente exigidos para ser considerado como un reporte efectivo de movilización y en tal virtud, dotar de cobertura automática el trayecto de Puerto Callao a Lima.  
En cuarto lugar, dependerá del debate probatorio determinar el cumplimiento del deber de información previsto por las leyes, 1328 de 2009, 1480 de 2011, Estatuto Orgánico del Sistema Financiero y la Circular Básica Jurídica. Para el efecto se radicaron distintos derechos de petición y se solicitó decretar de forma oficiosa la prueba documental consistente en las comunicaciones cruzadas entre Roy Alpha S.A. y Arthur J. Gallagher, así como las de este último con Allianz a fin de establecer la información compartida sobre la cobertura de la póliza, la no inclusión de Sucursal Roy Alpha S.A. la remisión de la cotización de la póliza y en general, toda la información relacionada con el negocio aseguraticio. Igualmente, la corroboración de la información suministrada por Gallagher al asegurado dependerá de la práctica del dictamen pericial efectuado por el experto en sistemas a fin de que extraiga la información referida de los ordenadores del demandante y el corredor de seguros sin alterar su integralidad. La comprobación de este deber durante el desarrollo del debate probatorio repercutirá directamente en la cobertura y aseguramiento de Sucursal Roy Alpha S.A., el trayecto interno desde Puerto Callao a Lima y la eficacia de la cláusula de reporte de movilizaciones pactada en el contrato de seguros. 
Lo anterior sin perjuicio del carácter contingente del proceso.</t>
  </si>
  <si>
    <t>1.FALTA DE COBERTURA MATERIAL DE LA PÓLIZA DE TRANSPORTE AUTOMÁTICA DE MERCANCÍA ICC NO. 023231509/0 FRENTE AL TRAYECTO PUERTO CALLAOCIUDAD DE LIMA.
2. INEXISTENCIA DEL ASEGURAMIENTO FRENTE A LAS OPERACIONES DE SUCURSAL ROY ALPHA EN PERÚ Y AL TRAYECTO PUERTO CALLAO-LIMA.
3. FALTA DE COBERTURA DE LA SUCURSAL ROY ALPHA DEBIDO A QUE NO ES TOMADORA, ASEGURADA NI BENEFICIARIA DE LA PÓLIZA NO. 023231509/0, ADEMÁS DE QUE LOS RIESGOS DERIVADOS DEL TRANSPORTE DE MERCANCÍAS DENTRO DEL PERÚ NUNCA FUERON TRASLADADOS A LA COMPAÑÍA ASEGURADORA.
4. NULIDAD RELATIVA DEL CONTRATO DE SEGURO ANTE LA RETICENCIA DEL ASEGURADO CONFORME AL ARTÍCULO 1058 DEL CÓDIGO DE COMERCIO.
5. TERMINACIÓN DEL CONTRATO DE SEGURO DEBIDO A QUE EL ASEGURADO INCUMPLIÓ LAS GARANTÍAS REFERIDAS EN EL CONDICIONADO GENERAL DE LA PÓLIZA NO. 023231509/0.
6. PÉRDIDA DEL DERECHO DE INDEMNIZACIÓN POR LA OMISIÓN DE INFORMAR EL SEGURO COEXISTENTE CON COBERTURA DEL TRAYECTO PUERTO CALLAO-LIMA.
7. CUMPLIMIENTO DEL DEBER DE INFORMACIÓN POR PARTE DE ALLIANZ SEGUROS S.A. EN LO RELATIVO CON LAS CONDICIONES DE LA PÓLIZA NO. 023231509/0.
8. CARÁCTER MERAMENTE INDEMNIZATORIO QUE REVISTEN LOS CONTRATOS DE SEGUROS.
9. EN TODO CASO DEBERÁ TENERSE EN CUENTA EL VALOR ASEGURADO COMO LÍMITE DE LA RESPONSABILIDAD DE LA COMPAÑÍA ASEGURADORA.
10. EN CUALQUIER CASO, SE DEBERÁ TENER EN CUENTA EL DEDUCIBLE PACTADO EN LA PÓLIZA.
11. COEXISTENCIA DE SEGUROS SOBRE LA MERCANCÍA DE LUMINARIAS.
12. COMPENSACIÓN DEL VALOR DE LA INDEMNIZACIÓN DEL ASEGURADO Y EL REAJUSTE DEL VALOR DE LA PRIMA.
13. IMPOSIBILIDAD DE APLICAR LOS INTERESES DE MORA SOLICITADOS, YA QUE LA EVENTUAL RESPONSABILIDAD DE ALLIANZ SEGUROS S.A. SOLO PODRÁ SURGIR DESDE EL MOMENTO EN QUE SE EMITA EL LAUDO ARBITRAL.
14. GENÉRICA O INNOMINADA.</t>
  </si>
  <si>
    <t>La liquidación objetiva asciende a $754.213.912, con corte al 03 de diciembre de 2024. 
Para este valor se tuvieron en cuenta los siguientes elementos probatorios.
1.	Las facturas de venta 2FVE 317 y 2FVE 326 emitidas por Roy Alpha S.A. a Sucursal Roy Alpha en Perú. La primera factura refiere una cantidad de 637 luminarias por un valor de USD 64 cada una, para un total de USD 40.768. Por otra parte, la segunda factura de venta referida, establece una cantidad de 1363 luminarias con un valor unitario de USD 64, para un total de USD106.432. La suma del total de cada una de las facturas asciende a un valor de USD147.200, cifra que coincide con la reportada por la demandante en la declaración de exportación presentada ante la DIAN y la declaración aduanera de importación realizada en puerto Callao, Perú. Ahora bien, teniendo en cuenta que la TRM al momento de la ocurrencia de los hechos era de $3.978,83, el total del perjuicio calculado en pesos asciende a $585.683.776.
2.	Deducible: conforme a lo establecido en la cláusula 2 de la póliza, el deducible pactado equivale al 3% de la pérdida o mínimo a $2.500.000, siendo procedente restar el 3% a la suma de 585.683.776, se tiene que el valor de la pérdida es de $568.113.263
3.	Valor máximo asegurado: La póliza prevé un límite asegurado por cada trayecto de exportaciones equivalente a $1.000.000.000, por lo cual la liquidación realizada puede ser cubierta en su totalidad por la póliza.
4.	Intereses moratorios: teniendo en cuenta que la parte demandante solicita el reconocimiento de los intereses moratorios conforme al artículo 1080 del C.Co., estos se calculan desde el mes siguiente a la reclamación tomando como base la suma de $568.113.263, por lo tanto, los intereses moratorios ascienden a $ 186.100.649, siendo calculados desde el 13 de septiembre de 2023. Se solicita tener en cuenta que por las restricciones del formato de la nota 324 y las fórmulas del mismo, no es posible incluir esta suma en la casilla del valor de la contingencia, por lo que al valor señalado en esa casilla deberá adicionarse el valor de los intereses aquí referidos para obtener la suma total de la contingencia que se refiere en el siguiente numeral.
5.	Total: $754.213.912</t>
  </si>
  <si>
    <t>Tener en cuenta que se debe incluir el valor de intereses por la suma de 186.100.649. El cual no se puede referir en estas casillas en razón a las fórmulas y resticciones de modificación del presente formato</t>
  </si>
  <si>
    <t>STRO 130020511  apl 214604</t>
  </si>
  <si>
    <t>Dra. se cargó auto fija fecha audiencia para el jueves 23 de enero de 2025, a las 9:00 a.m
- Se necesita representante legal, Por favor confirmar asistencia.
- Se sugiere no conciliar, debido a la contingencia eventual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</si>
</sst>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11" xfId="0" applyBorder="1" applyAlignment="1">
      <alignment horizontal="center" vertical="top"/>
    </xf>
    <xf numFmtId="0" fontId="3" fillId="2" borderId="11" xfId="0" applyFont="1" applyFill="1" applyBorder="1" applyAlignment="1" applyProtection="1">
      <alignment horizontal="center"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12" fillId="0" borderId="2" xfId="0" applyFont="1" applyBorder="1" applyAlignment="1">
      <alignment horizontal="justify" vertical="top"/>
    </xf>
    <xf numFmtId="0" fontId="3" fillId="2" borderId="4" xfId="0" applyFont="1" applyFill="1" applyBorder="1" applyAlignment="1">
      <alignment horizontal="center" vertical="top"/>
    </xf>
    <xf numFmtId="6" fontId="0" fillId="5" borderId="1" xfId="1" applyNumberFormat="1" applyFont="1" applyFill="1" applyBorder="1" applyAlignment="1">
      <alignment horizontal="justify" vertical="top"/>
    </xf>
    <xf numFmtId="42" fontId="0" fillId="5" borderId="1" xfId="1" applyFont="1" applyFill="1" applyBorder="1" applyAlignment="1">
      <alignment horizontal="justify" vertical="top"/>
    </xf>
    <xf numFmtId="6" fontId="0" fillId="5" borderId="1" xfId="3" applyNumberFormat="1" applyFont="1" applyFill="1" applyBorder="1" applyAlignment="1">
      <alignment horizontal="center"/>
    </xf>
    <xf numFmtId="44" fontId="0" fillId="5" borderId="1" xfId="3" applyFont="1" applyFill="1" applyBorder="1" applyAlignment="1">
      <alignment horizontal="center"/>
    </xf>
    <xf numFmtId="0" fontId="0" fillId="5" borderId="1" xfId="0" applyFill="1" applyBorder="1" applyAlignment="1">
      <alignment horizontal="justify"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A11" zoomScale="80" zoomScaleNormal="80" workbookViewId="0">
      <selection activeCell="B25" sqref="B25:C25"/>
    </sheetView>
  </sheetViews>
  <sheetFormatPr baseColWidth="10" defaultColWidth="0" defaultRowHeight="15" x14ac:dyDescent="0.25"/>
  <cols>
    <col min="1" max="1" width="92.7109375" style="7" customWidth="1"/>
    <col min="2" max="2" width="63.85546875" style="7" customWidth="1"/>
    <col min="3" max="3" width="75.140625" style="7" customWidth="1"/>
    <col min="4" max="16384" width="11.42578125" style="2" hidden="1"/>
  </cols>
  <sheetData>
    <row r="1" spans="1:3" ht="28.5" customHeight="1" x14ac:dyDescent="0.25">
      <c r="A1" s="58" t="s">
        <v>29</v>
      </c>
      <c r="B1" s="58"/>
      <c r="C1" s="58"/>
    </row>
    <row r="2" spans="1:3" x14ac:dyDescent="0.25">
      <c r="A2" s="5" t="s">
        <v>119</v>
      </c>
      <c r="B2" s="61" t="s">
        <v>179</v>
      </c>
      <c r="C2" s="62"/>
    </row>
    <row r="3" spans="1:3" x14ac:dyDescent="0.25">
      <c r="A3" s="5" t="s">
        <v>110</v>
      </c>
      <c r="B3" s="59" t="s">
        <v>180</v>
      </c>
      <c r="C3" s="60"/>
    </row>
    <row r="4" spans="1:3" x14ac:dyDescent="0.25">
      <c r="A4" s="5" t="s">
        <v>120</v>
      </c>
      <c r="B4" s="59" t="s">
        <v>181</v>
      </c>
      <c r="C4" s="60"/>
    </row>
    <row r="5" spans="1:3" ht="14.45" customHeight="1" x14ac:dyDescent="0.25">
      <c r="A5" s="5" t="s">
        <v>121</v>
      </c>
      <c r="B5" s="59" t="s">
        <v>182</v>
      </c>
      <c r="C5" s="60"/>
    </row>
    <row r="6" spans="1:3" x14ac:dyDescent="0.25">
      <c r="A6" s="5" t="s">
        <v>122</v>
      </c>
      <c r="B6" s="45" t="s">
        <v>95</v>
      </c>
      <c r="C6" s="45"/>
    </row>
    <row r="7" spans="1:3" x14ac:dyDescent="0.25">
      <c r="A7" s="5" t="s">
        <v>123</v>
      </c>
      <c r="B7" s="59" t="s">
        <v>183</v>
      </c>
      <c r="C7" s="60"/>
    </row>
    <row r="8" spans="1:3" x14ac:dyDescent="0.25">
      <c r="A8" s="5" t="s">
        <v>124</v>
      </c>
      <c r="B8" s="56" t="s">
        <v>184</v>
      </c>
      <c r="C8" s="57"/>
    </row>
    <row r="9" spans="1:3" x14ac:dyDescent="0.25">
      <c r="A9" s="5" t="s">
        <v>125</v>
      </c>
      <c r="B9" s="56" t="s">
        <v>183</v>
      </c>
      <c r="C9" s="57"/>
    </row>
    <row r="10" spans="1:3" x14ac:dyDescent="0.25">
      <c r="A10" s="5" t="s">
        <v>126</v>
      </c>
      <c r="B10" s="56" t="s">
        <v>183</v>
      </c>
      <c r="C10" s="57"/>
    </row>
    <row r="11" spans="1:3" ht="23.25" customHeight="1" x14ac:dyDescent="0.25">
      <c r="A11" s="5" t="s">
        <v>16</v>
      </c>
      <c r="B11" s="56" t="s">
        <v>185</v>
      </c>
      <c r="C11" s="57"/>
    </row>
    <row r="12" spans="1:3" x14ac:dyDescent="0.25">
      <c r="A12" s="46" t="s">
        <v>135</v>
      </c>
      <c r="B12" s="47" t="s">
        <v>186</v>
      </c>
      <c r="C12" s="45"/>
    </row>
    <row r="13" spans="1:3" ht="30" customHeight="1" x14ac:dyDescent="0.25">
      <c r="A13" s="46"/>
      <c r="B13" s="45"/>
      <c r="C13" s="45"/>
    </row>
    <row r="14" spans="1:3" ht="73.5" customHeight="1" x14ac:dyDescent="0.25">
      <c r="A14" s="46"/>
      <c r="B14" s="45"/>
      <c r="C14" s="45"/>
    </row>
    <row r="15" spans="1:3" x14ac:dyDescent="0.25">
      <c r="A15" s="5" t="s">
        <v>127</v>
      </c>
      <c r="B15" s="50">
        <f>SUM(C17,C18,C20,C21,C23)</f>
        <v>714579963</v>
      </c>
      <c r="C15" s="51"/>
    </row>
    <row r="16" spans="1:3" ht="33.75" customHeight="1" x14ac:dyDescent="0.25">
      <c r="A16" s="52" t="s">
        <v>128</v>
      </c>
      <c r="B16" s="53" t="s">
        <v>35</v>
      </c>
      <c r="C16" s="53"/>
    </row>
    <row r="17" spans="1:3" ht="33.75" customHeight="1" x14ac:dyDescent="0.25">
      <c r="A17" s="52"/>
      <c r="B17" s="11" t="s">
        <v>36</v>
      </c>
      <c r="C17" s="6"/>
    </row>
    <row r="18" spans="1:3" ht="33.75" customHeight="1" x14ac:dyDescent="0.25">
      <c r="A18" s="52"/>
      <c r="B18" s="11" t="s">
        <v>37</v>
      </c>
      <c r="C18" s="6">
        <v>714579963</v>
      </c>
    </row>
    <row r="19" spans="1:3" x14ac:dyDescent="0.25">
      <c r="A19" s="52"/>
      <c r="B19" s="54" t="s">
        <v>38</v>
      </c>
      <c r="C19" s="55"/>
    </row>
    <row r="20" spans="1:3" x14ac:dyDescent="0.25">
      <c r="A20" s="52"/>
      <c r="B20" s="11"/>
      <c r="C20" s="6"/>
    </row>
    <row r="21" spans="1:3" x14ac:dyDescent="0.25">
      <c r="A21" s="52"/>
      <c r="B21" s="11"/>
      <c r="C21" s="6"/>
    </row>
    <row r="22" spans="1:3" x14ac:dyDescent="0.25">
      <c r="A22" s="52"/>
      <c r="B22" s="54" t="s">
        <v>92</v>
      </c>
      <c r="C22" s="55"/>
    </row>
    <row r="23" spans="1:3" x14ac:dyDescent="0.25">
      <c r="A23" s="52"/>
      <c r="B23" s="11" t="s">
        <v>187</v>
      </c>
      <c r="C23" s="16"/>
    </row>
    <row r="24" spans="1:3" x14ac:dyDescent="0.25">
      <c r="A24" s="5" t="s">
        <v>129</v>
      </c>
      <c r="B24" s="45" t="s">
        <v>182</v>
      </c>
      <c r="C24" s="45"/>
    </row>
    <row r="25" spans="1:3" x14ac:dyDescent="0.25">
      <c r="A25" s="5" t="s">
        <v>130</v>
      </c>
      <c r="B25" s="45" t="s">
        <v>188</v>
      </c>
      <c r="C25" s="45"/>
    </row>
    <row r="26" spans="1:3" x14ac:dyDescent="0.25">
      <c r="A26" s="5" t="s">
        <v>131</v>
      </c>
      <c r="B26" s="45" t="s">
        <v>189</v>
      </c>
      <c r="C26" s="45"/>
    </row>
    <row r="27" spans="1:3" x14ac:dyDescent="0.25">
      <c r="A27" s="5" t="s">
        <v>132</v>
      </c>
      <c r="B27" s="48" t="s">
        <v>190</v>
      </c>
      <c r="C27" s="49"/>
    </row>
    <row r="28" spans="1:3" x14ac:dyDescent="0.25">
      <c r="A28" s="5" t="s">
        <v>133</v>
      </c>
      <c r="B28" s="44" t="s">
        <v>191</v>
      </c>
      <c r="C28" s="44"/>
    </row>
    <row r="29" spans="1:3" x14ac:dyDescent="0.25">
      <c r="A29" s="5" t="s">
        <v>134</v>
      </c>
      <c r="B29" s="45" t="s">
        <v>192</v>
      </c>
      <c r="C29" s="45"/>
    </row>
    <row r="34" spans="4:4" x14ac:dyDescent="0.25">
      <c r="D34" s="2" t="str">
        <f t="shared" ref="D34:D35" si="0">UPPER(A34)</f>
        <v/>
      </c>
    </row>
    <row r="35" spans="4:4" x14ac:dyDescent="0.25">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27" zoomScale="85" zoomScaleNormal="85" workbookViewId="0">
      <selection activeCell="C48" sqref="C48"/>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26.25" x14ac:dyDescent="0.25">
      <c r="A1" s="73" t="s">
        <v>28</v>
      </c>
      <c r="B1" s="73"/>
      <c r="C1" s="73"/>
    </row>
    <row r="2" spans="1:3" x14ac:dyDescent="0.25">
      <c r="A2" s="13" t="s">
        <v>14</v>
      </c>
      <c r="B2" s="74" t="s">
        <v>193</v>
      </c>
      <c r="C2" s="49"/>
    </row>
    <row r="3" spans="1:3" x14ac:dyDescent="0.25">
      <c r="A3" s="5" t="s">
        <v>2</v>
      </c>
      <c r="B3" s="45" t="str">
        <f>'GENERALES NOTA 322'!B2:C2</f>
        <v>A-20240905/0947</v>
      </c>
      <c r="C3" s="45"/>
    </row>
    <row r="4" spans="1:3" x14ac:dyDescent="0.25">
      <c r="A4" s="5" t="s">
        <v>0</v>
      </c>
      <c r="B4" s="45" t="str">
        <f>'GENERALES NOTA 322'!B3:C3</f>
        <v>TRIBUNAL DE ARBITRAJE DEL CENTRO DE CONCILIACIÓN ARBITRAJE Y AMIGABLE COMPOSICIÓN DE LA CÁMARA DE COMERCIO DE CALI</v>
      </c>
      <c r="C4" s="45"/>
    </row>
    <row r="5" spans="1:3" x14ac:dyDescent="0.25">
      <c r="A5" s="5" t="s">
        <v>93</v>
      </c>
      <c r="B5" s="45" t="str">
        <f>'GENERALES NOTA 322'!B4:C4</f>
        <v>ALLIANZ SEGUROS S.A.</v>
      </c>
      <c r="C5" s="45"/>
    </row>
    <row r="6" spans="1:3" x14ac:dyDescent="0.25">
      <c r="A6" s="5" t="s">
        <v>1</v>
      </c>
      <c r="B6" s="45" t="str">
        <f>'GENERALES NOTA 322'!B5:C5</f>
        <v>ROY ALPHA S.A.</v>
      </c>
      <c r="C6" s="45"/>
    </row>
    <row r="7" spans="1:3" x14ac:dyDescent="0.25">
      <c r="A7" s="5" t="s">
        <v>94</v>
      </c>
      <c r="B7" s="45" t="str">
        <f>'GENERALES NOTA 322'!B6:C6</f>
        <v>DEMANDA DIRECTA</v>
      </c>
      <c r="C7" s="45"/>
    </row>
    <row r="8" spans="1:3" x14ac:dyDescent="0.25">
      <c r="A8" s="13" t="s">
        <v>15</v>
      </c>
      <c r="B8" s="45">
        <v>23231509</v>
      </c>
      <c r="C8" s="45"/>
    </row>
    <row r="9" spans="1:3" x14ac:dyDescent="0.25">
      <c r="A9" s="13" t="s">
        <v>16</v>
      </c>
      <c r="B9" s="45" t="s">
        <v>194</v>
      </c>
      <c r="C9" s="45"/>
    </row>
    <row r="10" spans="1:3" x14ac:dyDescent="0.25">
      <c r="A10" s="13" t="s">
        <v>61</v>
      </c>
      <c r="B10" s="48">
        <v>1000000000</v>
      </c>
      <c r="C10" s="75"/>
    </row>
    <row r="11" spans="1:3" x14ac:dyDescent="0.25">
      <c r="A11" s="13" t="s">
        <v>100</v>
      </c>
      <c r="B11" s="48" t="s">
        <v>195</v>
      </c>
      <c r="C11" s="49"/>
    </row>
    <row r="12" spans="1:3" x14ac:dyDescent="0.25">
      <c r="A12" s="13" t="s">
        <v>47</v>
      </c>
      <c r="B12" s="59" t="s">
        <v>52</v>
      </c>
      <c r="C12" s="60"/>
    </row>
    <row r="13" spans="1:3" x14ac:dyDescent="0.25">
      <c r="A13" s="13" t="s">
        <v>17</v>
      </c>
      <c r="B13" s="45" t="s">
        <v>196</v>
      </c>
      <c r="C13" s="45"/>
    </row>
    <row r="14" spans="1:3" x14ac:dyDescent="0.25">
      <c r="A14" s="13" t="s">
        <v>18</v>
      </c>
      <c r="B14" s="45" t="s">
        <v>21</v>
      </c>
      <c r="C14" s="45"/>
    </row>
    <row r="15" spans="1:3" x14ac:dyDescent="0.25">
      <c r="A15" s="13" t="s">
        <v>19</v>
      </c>
      <c r="B15" s="45" t="s">
        <v>21</v>
      </c>
      <c r="C15" s="45"/>
    </row>
    <row r="16" spans="1:3" x14ac:dyDescent="0.25">
      <c r="A16" s="71" t="s">
        <v>20</v>
      </c>
      <c r="B16" s="45" t="s">
        <v>58</v>
      </c>
      <c r="C16" s="45"/>
    </row>
    <row r="17" spans="1:3" x14ac:dyDescent="0.25">
      <c r="A17" s="72"/>
      <c r="B17" s="9" t="s">
        <v>27</v>
      </c>
      <c r="C17" s="10" t="s">
        <v>4</v>
      </c>
    </row>
    <row r="18" spans="1:3" x14ac:dyDescent="0.25">
      <c r="A18" s="72"/>
      <c r="B18" s="11"/>
      <c r="C18" s="11"/>
    </row>
    <row r="19" spans="1:3" x14ac:dyDescent="0.25">
      <c r="A19" s="72"/>
      <c r="B19" s="11"/>
      <c r="C19" s="11"/>
    </row>
    <row r="20" spans="1:3" x14ac:dyDescent="0.25">
      <c r="A20" s="72"/>
      <c r="B20" s="11"/>
      <c r="C20" s="11"/>
    </row>
    <row r="21" spans="1:3" x14ac:dyDescent="0.25">
      <c r="A21" s="13" t="s">
        <v>13</v>
      </c>
      <c r="B21" s="45"/>
      <c r="C21" s="45"/>
    </row>
    <row r="22" spans="1:3" x14ac:dyDescent="0.25">
      <c r="A22" s="13" t="s">
        <v>48</v>
      </c>
      <c r="B22" s="59"/>
      <c r="C22" s="60"/>
    </row>
    <row r="23" spans="1:3" x14ac:dyDescent="0.25">
      <c r="A23" s="13" t="s">
        <v>5</v>
      </c>
      <c r="B23" s="45"/>
      <c r="C23" s="45"/>
    </row>
    <row r="24" spans="1:3" x14ac:dyDescent="0.25">
      <c r="A24" s="13" t="s">
        <v>59</v>
      </c>
      <c r="B24" s="45" t="s">
        <v>22</v>
      </c>
      <c r="C24" s="45"/>
    </row>
    <row r="25" spans="1:3" x14ac:dyDescent="0.25">
      <c r="A25" s="13" t="s">
        <v>26</v>
      </c>
      <c r="B25" s="45"/>
      <c r="C25" s="45"/>
    </row>
    <row r="26" spans="1:3" x14ac:dyDescent="0.25">
      <c r="A26" s="12" t="s">
        <v>60</v>
      </c>
      <c r="B26" s="45" t="s">
        <v>21</v>
      </c>
      <c r="C26" s="45"/>
    </row>
    <row r="27" spans="1:3" x14ac:dyDescent="0.25">
      <c r="A27" s="70" t="s">
        <v>51</v>
      </c>
      <c r="B27" s="70"/>
      <c r="C27" s="70"/>
    </row>
    <row r="28" spans="1:3" ht="14.45" customHeight="1" x14ac:dyDescent="0.25">
      <c r="A28" s="65" t="s">
        <v>25</v>
      </c>
      <c r="B28" s="66"/>
      <c r="C28" s="30"/>
    </row>
    <row r="29" spans="1:3" ht="14.45" customHeight="1" x14ac:dyDescent="0.25">
      <c r="A29" s="67" t="s">
        <v>24</v>
      </c>
      <c r="B29" s="68"/>
      <c r="C29" s="30"/>
    </row>
    <row r="30" spans="1:3" ht="14.45" customHeight="1" x14ac:dyDescent="0.25">
      <c r="A30" s="67" t="s">
        <v>23</v>
      </c>
      <c r="B30" s="68"/>
      <c r="C30" s="31"/>
    </row>
    <row r="31" spans="1:3" ht="14.45" customHeight="1" x14ac:dyDescent="0.25">
      <c r="A31" s="67" t="s">
        <v>136</v>
      </c>
      <c r="B31" s="68"/>
      <c r="C31" s="30"/>
    </row>
    <row r="32" spans="1:3" x14ac:dyDescent="0.25">
      <c r="A32" s="67" t="s">
        <v>137</v>
      </c>
      <c r="B32" s="68"/>
      <c r="C32" s="30"/>
    </row>
    <row r="33" spans="1:3" ht="14.45" customHeight="1" x14ac:dyDescent="0.25">
      <c r="A33" s="67" t="s">
        <v>140</v>
      </c>
      <c r="B33" s="68"/>
      <c r="C33" s="30"/>
    </row>
    <row r="34" spans="1:3" ht="14.45" customHeight="1" x14ac:dyDescent="0.25">
      <c r="A34" s="67" t="s">
        <v>78</v>
      </c>
      <c r="B34" s="68"/>
      <c r="C34" s="32"/>
    </row>
    <row r="35" spans="1:3" x14ac:dyDescent="0.25">
      <c r="A35" s="65" t="s">
        <v>90</v>
      </c>
      <c r="B35" s="66"/>
      <c r="C35" s="33"/>
    </row>
    <row r="36" spans="1:3" x14ac:dyDescent="0.25">
      <c r="A36" s="69" t="s">
        <v>72</v>
      </c>
      <c r="B36" s="69"/>
      <c r="C36" s="69"/>
    </row>
    <row r="37" spans="1:3" x14ac:dyDescent="0.25">
      <c r="A37" s="63" t="s">
        <v>73</v>
      </c>
      <c r="B37" s="63"/>
      <c r="C37" s="11"/>
    </row>
    <row r="38" spans="1:3" x14ac:dyDescent="0.25">
      <c r="A38" s="63" t="s">
        <v>74</v>
      </c>
      <c r="B38" s="63"/>
      <c r="C38" s="11"/>
    </row>
    <row r="39" spans="1:3" x14ac:dyDescent="0.25">
      <c r="A39" s="63" t="s">
        <v>75</v>
      </c>
      <c r="B39" s="63"/>
      <c r="C39" s="11"/>
    </row>
    <row r="40" spans="1:3" x14ac:dyDescent="0.25">
      <c r="A40" s="63" t="s">
        <v>76</v>
      </c>
      <c r="B40" s="63"/>
      <c r="C40" s="11"/>
    </row>
    <row r="41" spans="1:3" x14ac:dyDescent="0.25">
      <c r="A41" s="63" t="s">
        <v>77</v>
      </c>
      <c r="B41" s="63"/>
      <c r="C41" s="11"/>
    </row>
    <row r="42" spans="1:3" x14ac:dyDescent="0.25">
      <c r="A42" s="63" t="s">
        <v>79</v>
      </c>
      <c r="B42" s="63"/>
      <c r="C42" s="11"/>
    </row>
    <row r="43" spans="1:3" x14ac:dyDescent="0.25">
      <c r="A43" s="63" t="s">
        <v>80</v>
      </c>
      <c r="B43" s="63"/>
      <c r="C43" s="11"/>
    </row>
    <row r="44" spans="1:3" x14ac:dyDescent="0.25">
      <c r="A44" s="63" t="s">
        <v>81</v>
      </c>
      <c r="B44" s="63"/>
      <c r="C44" s="11"/>
    </row>
    <row r="45" spans="1:3" x14ac:dyDescent="0.25">
      <c r="A45" s="63" t="s">
        <v>82</v>
      </c>
      <c r="B45" s="63"/>
      <c r="C45" s="11"/>
    </row>
    <row r="46" spans="1:3" x14ac:dyDescent="0.25">
      <c r="A46" s="63" t="s">
        <v>83</v>
      </c>
      <c r="B46" s="63"/>
      <c r="C46" s="11"/>
    </row>
    <row r="47" spans="1:3" x14ac:dyDescent="0.25">
      <c r="A47" s="63" t="s">
        <v>84</v>
      </c>
      <c r="B47" s="63"/>
      <c r="C47" s="11"/>
    </row>
    <row r="48" spans="1:3" x14ac:dyDescent="0.25">
      <c r="A48" s="63" t="s">
        <v>85</v>
      </c>
      <c r="B48" s="63"/>
      <c r="C48" s="11"/>
    </row>
    <row r="49" spans="1:3" x14ac:dyDescent="0.25">
      <c r="A49" s="63" t="s">
        <v>86</v>
      </c>
      <c r="B49" s="63"/>
      <c r="C49" s="11"/>
    </row>
    <row r="50" spans="1:3" x14ac:dyDescent="0.25">
      <c r="A50" s="63" t="s">
        <v>87</v>
      </c>
      <c r="B50" s="63"/>
      <c r="C50" s="11"/>
    </row>
    <row r="51" spans="1:3" x14ac:dyDescent="0.25">
      <c r="A51" s="63" t="s">
        <v>88</v>
      </c>
      <c r="B51" s="63"/>
      <c r="C51" s="11"/>
    </row>
    <row r="52" spans="1:3" ht="30" x14ac:dyDescent="0.25">
      <c r="A52" s="63" t="s">
        <v>89</v>
      </c>
      <c r="B52" s="63"/>
      <c r="C52" s="11" t="s">
        <v>197</v>
      </c>
    </row>
    <row r="53" spans="1:3" x14ac:dyDescent="0.25">
      <c r="A53" s="64"/>
      <c r="B53" s="64"/>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51"/>
  <sheetViews>
    <sheetView topLeftCell="A16" zoomScale="80" zoomScaleNormal="80" workbookViewId="0">
      <selection activeCell="C20" sqref="C2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25" x14ac:dyDescent="0.25">
      <c r="A1" s="73" t="s">
        <v>30</v>
      </c>
      <c r="B1" s="73"/>
      <c r="C1" s="73"/>
    </row>
    <row r="2" spans="1:6" x14ac:dyDescent="0.25">
      <c r="A2" s="20" t="s">
        <v>14</v>
      </c>
      <c r="B2" s="95" t="str">
        <f>'GENERALES NOTA 321'!B2:C2</f>
        <v>STRO23231509</v>
      </c>
      <c r="C2" s="96"/>
    </row>
    <row r="3" spans="1:6" x14ac:dyDescent="0.25">
      <c r="A3" s="21" t="s">
        <v>2</v>
      </c>
      <c r="B3" s="78" t="str">
        <f>'GENERALES NOTA 321'!B3:C3</f>
        <v>A-20240905/0947</v>
      </c>
      <c r="C3" s="78"/>
    </row>
    <row r="4" spans="1:6" x14ac:dyDescent="0.25">
      <c r="A4" s="21" t="s">
        <v>0</v>
      </c>
      <c r="B4" s="78" t="str">
        <f>'GENERALES NOTA 321'!B4:C4</f>
        <v>TRIBUNAL DE ARBITRAJE DEL CENTRO DE CONCILIACIÓN ARBITRAJE Y AMIGABLE COMPOSICIÓN DE LA CÁMARA DE COMERCIO DE CALI</v>
      </c>
      <c r="C4" s="78"/>
    </row>
    <row r="5" spans="1:6" x14ac:dyDescent="0.25">
      <c r="A5" s="21" t="s">
        <v>93</v>
      </c>
      <c r="B5" s="78" t="str">
        <f>'GENERALES NOTA 321'!B5:C5</f>
        <v>ALLIANZ SEGUROS S.A.</v>
      </c>
      <c r="C5" s="78"/>
    </row>
    <row r="6" spans="1:6" ht="14.45" customHeight="1" x14ac:dyDescent="0.25">
      <c r="A6" s="21" t="s">
        <v>1</v>
      </c>
      <c r="B6" s="78" t="str">
        <f>'GENERALES NOTA 321'!B6:C6</f>
        <v>ROY ALPHA S.A.</v>
      </c>
      <c r="C6" s="78"/>
    </row>
    <row r="7" spans="1:6" x14ac:dyDescent="0.25">
      <c r="A7" s="21" t="s">
        <v>94</v>
      </c>
      <c r="B7" s="78" t="str">
        <f>'GENERALES NOTA 321'!B7:C7</f>
        <v>DEMANDA DIRECTA</v>
      </c>
      <c r="C7" s="78"/>
    </row>
    <row r="8" spans="1:6" ht="30" x14ac:dyDescent="0.25">
      <c r="A8" s="21" t="s">
        <v>33</v>
      </c>
      <c r="B8" s="91">
        <f>'GENERALES NOTA 322'!B15:C15</f>
        <v>714579963</v>
      </c>
      <c r="C8" s="92"/>
    </row>
    <row r="9" spans="1:6" x14ac:dyDescent="0.25">
      <c r="A9" s="97" t="s">
        <v>34</v>
      </c>
      <c r="B9" s="84" t="s">
        <v>35</v>
      </c>
      <c r="C9" s="85"/>
    </row>
    <row r="10" spans="1:6" x14ac:dyDescent="0.25">
      <c r="A10" s="97"/>
      <c r="B10" s="22" t="s">
        <v>36</v>
      </c>
      <c r="C10" s="19">
        <f>'GENERALES NOTA 322'!C17</f>
        <v>0</v>
      </c>
    </row>
    <row r="11" spans="1:6" x14ac:dyDescent="0.25">
      <c r="A11" s="97"/>
      <c r="B11" s="22" t="s">
        <v>37</v>
      </c>
      <c r="C11" s="19">
        <f>'GENERALES NOTA 322'!C18</f>
        <v>714579963</v>
      </c>
    </row>
    <row r="12" spans="1:6" x14ac:dyDescent="0.25">
      <c r="A12" s="97"/>
      <c r="B12" s="84"/>
      <c r="C12" s="85"/>
    </row>
    <row r="13" spans="1:6" x14ac:dyDescent="0.25">
      <c r="A13" s="97"/>
      <c r="B13" s="22" t="s">
        <v>96</v>
      </c>
      <c r="C13" s="24"/>
    </row>
    <row r="14" spans="1:6" x14ac:dyDescent="0.25">
      <c r="A14" s="97"/>
      <c r="B14" s="22" t="s">
        <v>97</v>
      </c>
      <c r="C14" s="24"/>
      <c r="E14" t="s">
        <v>46</v>
      </c>
      <c r="F14" s="17">
        <v>0.7</v>
      </c>
    </row>
    <row r="15" spans="1:6" x14ac:dyDescent="0.25">
      <c r="A15" s="23" t="s">
        <v>31</v>
      </c>
      <c r="B15" s="95" t="s">
        <v>105</v>
      </c>
      <c r="C15" s="96"/>
    </row>
    <row r="16" spans="1:6" ht="89.25" customHeight="1" x14ac:dyDescent="0.25">
      <c r="A16" s="21" t="s">
        <v>32</v>
      </c>
      <c r="B16" s="93" t="s">
        <v>198</v>
      </c>
      <c r="C16" s="94"/>
    </row>
    <row r="17" spans="1:3" ht="28.5" customHeight="1" x14ac:dyDescent="0.25">
      <c r="A17" s="14" t="s">
        <v>39</v>
      </c>
      <c r="B17" s="80">
        <f>((C19+C20+C22+C23)-C26)*C25*C27</f>
        <v>754213912</v>
      </c>
      <c r="C17" s="80"/>
    </row>
    <row r="18" spans="1:3" x14ac:dyDescent="0.25">
      <c r="A18" s="23" t="s">
        <v>40</v>
      </c>
      <c r="B18" s="86" t="s">
        <v>35</v>
      </c>
      <c r="C18" s="87"/>
    </row>
    <row r="19" spans="1:3" ht="90" x14ac:dyDescent="0.25">
      <c r="A19" s="82"/>
      <c r="B19" s="22" t="s">
        <v>201</v>
      </c>
      <c r="C19" s="19">
        <v>186100649</v>
      </c>
    </row>
    <row r="20" spans="1:3" x14ac:dyDescent="0.25">
      <c r="A20" s="83"/>
      <c r="B20" s="22" t="s">
        <v>37</v>
      </c>
      <c r="C20" s="19">
        <v>585683776</v>
      </c>
    </row>
    <row r="21" spans="1:3" x14ac:dyDescent="0.25">
      <c r="A21" s="83"/>
      <c r="B21" s="84" t="s">
        <v>38</v>
      </c>
      <c r="C21" s="85"/>
    </row>
    <row r="22" spans="1:3" x14ac:dyDescent="0.25">
      <c r="A22" s="83"/>
      <c r="B22" s="22" t="s">
        <v>96</v>
      </c>
      <c r="C22" s="19">
        <v>0</v>
      </c>
    </row>
    <row r="23" spans="1:3" ht="45" x14ac:dyDescent="0.25">
      <c r="A23" s="83"/>
      <c r="B23" s="22" t="s">
        <v>98</v>
      </c>
      <c r="C23" s="19">
        <v>0</v>
      </c>
    </row>
    <row r="24" spans="1:3" x14ac:dyDescent="0.25">
      <c r="A24" s="83"/>
      <c r="B24" s="84" t="s">
        <v>99</v>
      </c>
      <c r="C24" s="85"/>
    </row>
    <row r="25" spans="1:3" x14ac:dyDescent="0.25">
      <c r="A25" s="25"/>
      <c r="B25" s="22" t="s">
        <v>103</v>
      </c>
      <c r="C25" s="26">
        <v>1</v>
      </c>
    </row>
    <row r="26" spans="1:3" x14ac:dyDescent="0.25">
      <c r="A26" s="27"/>
      <c r="B26" s="22" t="s">
        <v>100</v>
      </c>
      <c r="C26" s="28">
        <v>17570513</v>
      </c>
    </row>
    <row r="27" spans="1:3" x14ac:dyDescent="0.25">
      <c r="A27" s="27"/>
      <c r="B27" s="22" t="s">
        <v>112</v>
      </c>
      <c r="C27" s="26">
        <v>1</v>
      </c>
    </row>
    <row r="28" spans="1:3" x14ac:dyDescent="0.25">
      <c r="A28" s="18" t="s">
        <v>91</v>
      </c>
      <c r="B28" s="80">
        <f>IFERROR(B17*(VLOOKUP(B15,Hoja2!$G$1:$H$6,2,0)),16666)</f>
        <v>188553478</v>
      </c>
      <c r="C28" s="80"/>
    </row>
    <row r="29" spans="1:3" ht="103.5" customHeight="1" x14ac:dyDescent="0.25">
      <c r="A29" s="21" t="s">
        <v>41</v>
      </c>
      <c r="B29" s="81" t="s">
        <v>200</v>
      </c>
      <c r="C29" s="78"/>
    </row>
    <row r="30" spans="1:3" ht="132" customHeight="1" x14ac:dyDescent="0.25">
      <c r="A30" s="21" t="s">
        <v>42</v>
      </c>
      <c r="B30" s="88" t="s">
        <v>199</v>
      </c>
      <c r="C30" s="89"/>
    </row>
    <row r="31" spans="1:3" ht="26.25" hidden="1" x14ac:dyDescent="0.25">
      <c r="A31" s="79" t="s">
        <v>136</v>
      </c>
      <c r="B31" s="79"/>
      <c r="C31" s="79"/>
    </row>
    <row r="32" spans="1:3" ht="22.5" hidden="1" customHeight="1" x14ac:dyDescent="0.25">
      <c r="A32" s="29" t="s">
        <v>137</v>
      </c>
      <c r="B32" s="78" t="s">
        <v>138</v>
      </c>
      <c r="C32" s="78"/>
    </row>
    <row r="33" spans="1:3" ht="120" hidden="1" customHeight="1" x14ac:dyDescent="0.25">
      <c r="A33" s="29" t="s">
        <v>140</v>
      </c>
      <c r="B33" s="78"/>
      <c r="C33" s="78"/>
    </row>
    <row r="34" spans="1:3" ht="26.1" customHeight="1" x14ac:dyDescent="0.25">
      <c r="A34" s="76" t="s">
        <v>175</v>
      </c>
      <c r="B34" s="76"/>
      <c r="C34" s="76"/>
    </row>
    <row r="35" spans="1:3" x14ac:dyDescent="0.25">
      <c r="A35" s="29" t="s">
        <v>137</v>
      </c>
      <c r="B35" s="77"/>
      <c r="C35" s="77"/>
    </row>
    <row r="36" spans="1:3" ht="78.75" customHeight="1" x14ac:dyDescent="0.25">
      <c r="A36" s="29" t="s">
        <v>174</v>
      </c>
      <c r="B36" s="77"/>
      <c r="C36" s="77"/>
    </row>
    <row r="38" spans="1:3" x14ac:dyDescent="0.25">
      <c r="A38" s="27"/>
      <c r="B38" s="27"/>
      <c r="C38" s="27"/>
    </row>
    <row r="39" spans="1:3" ht="26.25" x14ac:dyDescent="0.25">
      <c r="A39" s="79" t="s">
        <v>168</v>
      </c>
      <c r="B39" s="79"/>
      <c r="C39" s="79"/>
    </row>
    <row r="40" spans="1:3" x14ac:dyDescent="0.25">
      <c r="A40" s="90" t="s">
        <v>171</v>
      </c>
      <c r="B40" s="90"/>
      <c r="C40" s="90"/>
    </row>
    <row r="41" spans="1:3" x14ac:dyDescent="0.25">
      <c r="A41" s="35" t="s">
        <v>150</v>
      </c>
      <c r="B41" s="35" t="s">
        <v>169</v>
      </c>
      <c r="C41" s="36" t="s">
        <v>170</v>
      </c>
    </row>
    <row r="42" spans="1:3" ht="27" x14ac:dyDescent="0.25">
      <c r="A42" s="37" t="s">
        <v>158</v>
      </c>
      <c r="B42" s="38" t="s">
        <v>22</v>
      </c>
      <c r="C42" s="37" t="s">
        <v>172</v>
      </c>
    </row>
    <row r="43" spans="1:3" ht="67.5" x14ac:dyDescent="0.25">
      <c r="A43" s="37" t="s">
        <v>159</v>
      </c>
      <c r="B43" s="38" t="s">
        <v>22</v>
      </c>
      <c r="C43" s="37" t="s">
        <v>151</v>
      </c>
    </row>
    <row r="44" spans="1:3" ht="40.5" x14ac:dyDescent="0.25">
      <c r="A44" s="37" t="s">
        <v>160</v>
      </c>
      <c r="B44" s="38" t="s">
        <v>22</v>
      </c>
      <c r="C44" s="37" t="s">
        <v>173</v>
      </c>
    </row>
    <row r="45" spans="1:3" ht="27" x14ac:dyDescent="0.25">
      <c r="A45" s="37" t="s">
        <v>161</v>
      </c>
      <c r="B45" s="38" t="s">
        <v>22</v>
      </c>
      <c r="C45" s="37" t="s">
        <v>152</v>
      </c>
    </row>
    <row r="46" spans="1:3" x14ac:dyDescent="0.25">
      <c r="A46" s="37" t="s">
        <v>162</v>
      </c>
      <c r="B46" s="38" t="s">
        <v>22</v>
      </c>
      <c r="C46" s="39"/>
    </row>
    <row r="47" spans="1:3" ht="27" x14ac:dyDescent="0.25">
      <c r="A47" s="37" t="s">
        <v>163</v>
      </c>
      <c r="B47" s="38" t="s">
        <v>22</v>
      </c>
      <c r="C47" s="37" t="s">
        <v>153</v>
      </c>
    </row>
    <row r="48" spans="1:3" ht="27" x14ac:dyDescent="0.25">
      <c r="A48" s="37" t="s">
        <v>164</v>
      </c>
      <c r="B48" s="38" t="s">
        <v>22</v>
      </c>
      <c r="C48" s="37" t="s">
        <v>154</v>
      </c>
    </row>
    <row r="49" spans="1:3" x14ac:dyDescent="0.25">
      <c r="A49" s="37" t="s">
        <v>165</v>
      </c>
      <c r="B49" s="38" t="s">
        <v>22</v>
      </c>
      <c r="C49" s="39" t="s">
        <v>155</v>
      </c>
    </row>
    <row r="50" spans="1:3" ht="27" x14ac:dyDescent="0.25">
      <c r="A50" s="37" t="s">
        <v>166</v>
      </c>
      <c r="B50" s="38" t="s">
        <v>22</v>
      </c>
      <c r="C50" s="39" t="s">
        <v>156</v>
      </c>
    </row>
    <row r="51" spans="1:3" ht="27" x14ac:dyDescent="0.25">
      <c r="A51" s="37" t="s">
        <v>167</v>
      </c>
      <c r="B51" s="38" t="s">
        <v>22</v>
      </c>
      <c r="C51" s="39" t="s">
        <v>157</v>
      </c>
    </row>
  </sheetData>
  <sheetProtection algorithmName="SHA-512" hashValue="zSAT2xB9btmtelttzjMmfSFT9j+AL8ls+xlJ5MhS7bocVSue47AHfFYFb5tuCpql/qRsAcZRRe1NS3KXLiJtUA==" saltValue="TTfadjnA+gEECn/xF/E7hw==" spinCount="100000" sheet="1"/>
  <mergeCells count="29">
    <mergeCell ref="B30:C30"/>
    <mergeCell ref="A39:C39"/>
    <mergeCell ref="A40:C40"/>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 ref="A34:C34"/>
    <mergeCell ref="B35:C35"/>
    <mergeCell ref="B36:C36"/>
    <mergeCell ref="B32:C32"/>
    <mergeCell ref="A31:C31"/>
    <mergeCell ref="B33:C33"/>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1BAC47F9-0AC9-4E89-86B6-5623307586E9}">
          <x14:formula1>
            <xm:f>Hoja2!$G$1:$G$7</xm:f>
          </x14:formula1>
          <xm:sqref>B15:C15</xm:sqref>
        </x14:dataValidation>
        <x14:dataValidation type="list" allowBlank="1" showInputMessage="1" showErrorMessage="1" xr:uid="{3CE49A98-EEDD-4B7D-B4D8-704961281855}">
          <x14:formula1>
            <xm:f>Hoja2!$N$1:$N$3</xm:f>
          </x14:formula1>
          <xm:sqref>B32:C32</xm:sqref>
        </x14:dataValidation>
        <x14:dataValidation type="list" allowBlank="1" showInputMessage="1" showErrorMessage="1" xr:uid="{83049F75-6B3F-4CA7-BC9C-9D725204D9BC}">
          <x14:formula1>
            <xm:f>Hoja2!$B$1:$B$2</xm:f>
          </x14:formula1>
          <xm:sqref>B42:B51</xm:sqref>
        </x14:dataValidation>
        <x14:dataValidation type="list" allowBlank="1" showInputMessage="1" showErrorMessage="1" xr:uid="{11744E26-25EB-43BE-A777-528B6FA15594}">
          <x14:formula1>
            <xm:f>Hoja2!$F$1:$F$3</xm:f>
          </x14:formula1>
          <xm:sqref>B35:C35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Normal="100" workbookViewId="0">
      <selection activeCell="B8" sqref="B8:C8"/>
    </sheetView>
  </sheetViews>
  <sheetFormatPr baseColWidth="10" defaultColWidth="0" defaultRowHeight="15" x14ac:dyDescent="0.25"/>
  <cols>
    <col min="1" max="1" width="62.28515625" customWidth="1"/>
    <col min="2" max="3" width="69.28515625" customWidth="1"/>
    <col min="4" max="16384" width="10.85546875" hidden="1"/>
  </cols>
  <sheetData>
    <row r="1" spans="1:3" ht="26.25" x14ac:dyDescent="0.25">
      <c r="A1" s="73" t="s">
        <v>43</v>
      </c>
      <c r="B1" s="73"/>
      <c r="C1" s="73"/>
    </row>
    <row r="2" spans="1:3" ht="17.100000000000001" customHeight="1" x14ac:dyDescent="0.25">
      <c r="A2" s="34" t="s">
        <v>14</v>
      </c>
      <c r="B2" s="48" t="str">
        <f>'GENERALES NOTA 321'!B2:C2</f>
        <v>STRO23231509</v>
      </c>
      <c r="C2" s="49"/>
    </row>
    <row r="3" spans="1:3" ht="15.95" customHeight="1" x14ac:dyDescent="0.25">
      <c r="A3" s="5" t="s">
        <v>119</v>
      </c>
      <c r="B3" s="45" t="str">
        <f>'GENERALES NOTA 322'!B2:C2</f>
        <v>A-20240905/0947</v>
      </c>
      <c r="C3" s="45"/>
    </row>
    <row r="4" spans="1:3" x14ac:dyDescent="0.25">
      <c r="A4" s="5" t="s">
        <v>110</v>
      </c>
      <c r="B4" s="45" t="str">
        <f>'GENERALES NOTA 322'!B3:C3</f>
        <v>TRIBUNAL DE ARBITRAJE DEL CENTRO DE CONCILIACIÓN ARBITRAJE Y AMIGABLE COMPOSICIÓN DE LA CÁMARA DE COMERCIO DE CALI</v>
      </c>
      <c r="C4" s="45"/>
    </row>
    <row r="5" spans="1:3" ht="29.1" customHeight="1" x14ac:dyDescent="0.25">
      <c r="A5" s="5" t="s">
        <v>120</v>
      </c>
      <c r="B5" s="45" t="str">
        <f>'GENERALES NOTA 322'!B4:C4</f>
        <v>ALLIANZ SEGUROS S.A.</v>
      </c>
      <c r="C5" s="45"/>
    </row>
    <row r="6" spans="1:3" x14ac:dyDescent="0.25">
      <c r="A6" s="5" t="s">
        <v>121</v>
      </c>
      <c r="B6" s="45" t="str">
        <f>'GENERALES NOTA 322'!B5:C5</f>
        <v>ROY ALPHA S.A.</v>
      </c>
      <c r="C6" s="45"/>
    </row>
    <row r="7" spans="1:3" ht="43.5" customHeight="1" x14ac:dyDescent="0.25">
      <c r="A7" s="5" t="s">
        <v>122</v>
      </c>
      <c r="B7" s="45" t="str">
        <f>'GENERALES NOTA 322'!B6:C6</f>
        <v>DEMANDA DIRECTA</v>
      </c>
      <c r="C7" s="45"/>
    </row>
    <row r="8" spans="1:3" x14ac:dyDescent="0.25">
      <c r="A8" s="5" t="s">
        <v>101</v>
      </c>
      <c r="B8" s="45" t="s">
        <v>44</v>
      </c>
      <c r="C8" s="45"/>
    </row>
    <row r="9" spans="1:3" x14ac:dyDescent="0.25">
      <c r="A9" s="15" t="s">
        <v>40</v>
      </c>
      <c r="B9" s="98"/>
      <c r="C9" s="98"/>
    </row>
    <row r="10" spans="1:3" x14ac:dyDescent="0.25">
      <c r="A10" s="15" t="s">
        <v>141</v>
      </c>
      <c r="B10" s="45"/>
      <c r="C10" s="45"/>
    </row>
    <row r="11" spans="1:3" x14ac:dyDescent="0.25">
      <c r="A11" s="15" t="s">
        <v>140</v>
      </c>
      <c r="B11" s="99"/>
      <c r="C11" s="64"/>
    </row>
    <row r="12" spans="1:3" ht="30" x14ac:dyDescent="0.25">
      <c r="A12" s="5" t="s">
        <v>142</v>
      </c>
      <c r="B12" s="45"/>
      <c r="C12" s="45"/>
    </row>
    <row r="13" spans="1:3" ht="30" x14ac:dyDescent="0.25">
      <c r="A13" s="5" t="s">
        <v>143</v>
      </c>
      <c r="B13" s="45"/>
      <c r="C13" s="45"/>
    </row>
    <row r="14" spans="1:3" x14ac:dyDescent="0.25">
      <c r="A14" s="5" t="s">
        <v>144</v>
      </c>
      <c r="B14" s="48"/>
      <c r="C14" s="49"/>
    </row>
    <row r="15" spans="1:3" x14ac:dyDescent="0.25">
      <c r="A15" s="15" t="s">
        <v>145</v>
      </c>
      <c r="B15" s="45"/>
      <c r="C15" s="45"/>
    </row>
    <row r="16" spans="1:3" ht="100.5" customHeight="1" x14ac:dyDescent="0.25">
      <c r="A16" s="11" t="s">
        <v>146</v>
      </c>
      <c r="B16" s="64"/>
      <c r="C16" s="64"/>
    </row>
    <row r="17" ht="36.6" customHeight="1" x14ac:dyDescent="0.25"/>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abSelected="1" zoomScale="115" zoomScaleNormal="115"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101" t="s">
        <v>117</v>
      </c>
      <c r="B1" s="101"/>
      <c r="C1" s="101"/>
    </row>
    <row r="2" spans="1:3" x14ac:dyDescent="0.25">
      <c r="A2" s="34" t="s">
        <v>14</v>
      </c>
      <c r="B2" s="48" t="s">
        <v>202</v>
      </c>
      <c r="C2" s="49"/>
    </row>
    <row r="3" spans="1:3" ht="23.45" customHeight="1" x14ac:dyDescent="0.25">
      <c r="A3" s="5" t="s">
        <v>2</v>
      </c>
      <c r="B3" s="61" t="s">
        <v>179</v>
      </c>
      <c r="C3" s="62"/>
    </row>
    <row r="4" spans="1:3" x14ac:dyDescent="0.25">
      <c r="A4" s="5" t="s">
        <v>0</v>
      </c>
      <c r="B4" s="59" t="s">
        <v>180</v>
      </c>
      <c r="C4" s="60"/>
    </row>
    <row r="5" spans="1:3" ht="15" customHeight="1" x14ac:dyDescent="0.25">
      <c r="A5" s="5" t="s">
        <v>93</v>
      </c>
      <c r="B5" s="59" t="s">
        <v>181</v>
      </c>
      <c r="C5" s="60"/>
    </row>
    <row r="6" spans="1:3" ht="15" customHeight="1" x14ac:dyDescent="0.25">
      <c r="A6" s="5" t="s">
        <v>1</v>
      </c>
      <c r="B6" s="100" t="s">
        <v>182</v>
      </c>
      <c r="C6" s="60"/>
    </row>
    <row r="7" spans="1:3" x14ac:dyDescent="0.25">
      <c r="A7" s="5" t="s">
        <v>94</v>
      </c>
      <c r="B7" s="45" t="s">
        <v>95</v>
      </c>
      <c r="C7" s="45"/>
    </row>
    <row r="8" spans="1:3" x14ac:dyDescent="0.25">
      <c r="A8" s="5" t="s">
        <v>101</v>
      </c>
      <c r="B8" s="45" t="s">
        <v>45</v>
      </c>
      <c r="C8" s="45"/>
    </row>
    <row r="9" spans="1:3" x14ac:dyDescent="0.25">
      <c r="A9" s="15" t="s">
        <v>40</v>
      </c>
      <c r="B9" s="102">
        <v>754213912</v>
      </c>
      <c r="C9" s="103"/>
    </row>
    <row r="10" spans="1:3" x14ac:dyDescent="0.25">
      <c r="A10" s="5" t="s">
        <v>113</v>
      </c>
      <c r="B10" s="104">
        <v>0</v>
      </c>
      <c r="C10" s="105"/>
    </row>
    <row r="11" spans="1:3" ht="42" customHeight="1" x14ac:dyDescent="0.25">
      <c r="A11" s="5" t="s">
        <v>149</v>
      </c>
      <c r="B11" s="47" t="s">
        <v>203</v>
      </c>
      <c r="C11" s="45"/>
    </row>
    <row r="12" spans="1:3" ht="20.25" customHeight="1" x14ac:dyDescent="0.25">
      <c r="A12" s="5" t="s">
        <v>116</v>
      </c>
      <c r="B12" s="45"/>
      <c r="C12" s="45"/>
    </row>
    <row r="13" spans="1:3" ht="18.75" customHeight="1" x14ac:dyDescent="0.25">
      <c r="A13" s="5" t="s">
        <v>176</v>
      </c>
      <c r="B13" s="106"/>
      <c r="C13" s="106"/>
    </row>
    <row r="14" spans="1:3" x14ac:dyDescent="0.25">
      <c r="A14" s="5" t="s">
        <v>177</v>
      </c>
      <c r="B14" s="45"/>
      <c r="C14" s="45"/>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4:C14"/>
    <mergeCell ref="B7:C7"/>
    <mergeCell ref="B8:C8"/>
    <mergeCell ref="B9:C9"/>
    <mergeCell ref="B10:C10"/>
    <mergeCell ref="B11:C11"/>
    <mergeCell ref="B13:C13"/>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6" zoomScaleNormal="100" workbookViewId="0">
      <selection activeCell="B28" sqref="B28:C28"/>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3" ht="18.75" x14ac:dyDescent="0.25">
      <c r="A1" s="101" t="s">
        <v>118</v>
      </c>
      <c r="B1" s="101"/>
      <c r="C1" s="101"/>
    </row>
    <row r="2" spans="1:3" ht="14.1" customHeight="1" x14ac:dyDescent="0.25">
      <c r="A2" s="13" t="s">
        <v>14</v>
      </c>
      <c r="B2" s="48" t="str">
        <f>'GENERALES NOTA 321'!B2:C2</f>
        <v>STRO23231509</v>
      </c>
      <c r="C2" s="49"/>
    </row>
    <row r="3" spans="1:3" x14ac:dyDescent="0.25">
      <c r="A3" s="5" t="s">
        <v>2</v>
      </c>
      <c r="B3" s="45" t="str">
        <f>'GENERALES NOTA 322'!B2:C2</f>
        <v>A-20240905/0947</v>
      </c>
      <c r="C3" s="45"/>
    </row>
    <row r="4" spans="1:3" x14ac:dyDescent="0.25">
      <c r="A4" s="5" t="s">
        <v>0</v>
      </c>
      <c r="B4" s="45" t="str">
        <f>'GENERALES NOTA 322'!B3:C3</f>
        <v>TRIBUNAL DE ARBITRAJE DEL CENTRO DE CONCILIACIÓN ARBITRAJE Y AMIGABLE COMPOSICIÓN DE LA CÁMARA DE COMERCIO DE CALI</v>
      </c>
      <c r="C4" s="45"/>
    </row>
    <row r="5" spans="1:3" x14ac:dyDescent="0.25">
      <c r="A5" s="5" t="s">
        <v>93</v>
      </c>
      <c r="B5" s="45" t="str">
        <f>'GENERALES NOTA 322'!B4:C4</f>
        <v>ALLIANZ SEGUROS S.A.</v>
      </c>
      <c r="C5" s="45"/>
    </row>
    <row r="6" spans="1:3" x14ac:dyDescent="0.25">
      <c r="A6" s="5" t="s">
        <v>1</v>
      </c>
      <c r="B6" s="45" t="str">
        <f>'GENERALES NOTA 322'!B5:C5</f>
        <v>ROY ALPHA S.A.</v>
      </c>
      <c r="C6" s="45"/>
    </row>
    <row r="7" spans="1:3" x14ac:dyDescent="0.25">
      <c r="A7" s="5" t="s">
        <v>94</v>
      </c>
      <c r="B7" s="45" t="str">
        <f>'GENERALES NOTA 322'!B6:C6</f>
        <v>DEMANDA DIRECTA</v>
      </c>
      <c r="C7" s="45"/>
    </row>
    <row r="8" spans="1:3" x14ac:dyDescent="0.25">
      <c r="A8" s="5" t="s">
        <v>114</v>
      </c>
      <c r="B8" s="45" t="str">
        <f>'GENERALES NOTA 325'!B8:C8</f>
        <v>REMOTO</v>
      </c>
      <c r="C8" s="45"/>
    </row>
    <row r="9" spans="1:3" ht="24" customHeight="1" x14ac:dyDescent="0.25">
      <c r="A9" s="5" t="s">
        <v>115</v>
      </c>
      <c r="B9" s="45"/>
      <c r="C9" s="45"/>
    </row>
    <row r="10" spans="1:3" ht="88.5" customHeight="1" x14ac:dyDescent="0.25">
      <c r="A10" s="5" t="s">
        <v>147</v>
      </c>
      <c r="B10" s="45"/>
      <c r="C10" s="45"/>
    </row>
    <row r="11" spans="1:3" ht="43.5" customHeight="1" x14ac:dyDescent="0.25">
      <c r="A11" s="109"/>
      <c r="B11" s="109"/>
      <c r="C11" s="109"/>
    </row>
    <row r="12" spans="1:3" hidden="1" x14ac:dyDescent="0.25">
      <c r="A12" s="110"/>
      <c r="B12" s="110"/>
      <c r="C12" s="110"/>
    </row>
    <row r="13" spans="1:3" ht="18.75" x14ac:dyDescent="0.25">
      <c r="A13" s="101" t="s">
        <v>148</v>
      </c>
      <c r="B13" s="101"/>
      <c r="C13" s="101"/>
    </row>
    <row r="14" spans="1:3" x14ac:dyDescent="0.25">
      <c r="A14" s="23" t="s">
        <v>31</v>
      </c>
      <c r="B14" s="95" t="s">
        <v>44</v>
      </c>
      <c r="C14" s="96"/>
    </row>
    <row r="15" spans="1:3" ht="30" x14ac:dyDescent="0.25">
      <c r="A15" s="21" t="s">
        <v>32</v>
      </c>
      <c r="B15" s="93"/>
      <c r="C15" s="94"/>
    </row>
    <row r="16" spans="1:3" ht="45" x14ac:dyDescent="0.25">
      <c r="A16" s="14" t="s">
        <v>39</v>
      </c>
      <c r="B16" s="80">
        <f>((C18+C19+C21+C22)-C25)*C24*C26</f>
        <v>0</v>
      </c>
      <c r="C16" s="80"/>
    </row>
    <row r="17" spans="1:3" x14ac:dyDescent="0.25">
      <c r="A17" s="23" t="s">
        <v>40</v>
      </c>
      <c r="B17" s="86" t="s">
        <v>35</v>
      </c>
      <c r="C17" s="87"/>
    </row>
    <row r="18" spans="1:3" x14ac:dyDescent="0.25">
      <c r="A18" s="82"/>
      <c r="B18" s="22" t="s">
        <v>36</v>
      </c>
      <c r="C18" s="19"/>
    </row>
    <row r="19" spans="1:3" x14ac:dyDescent="0.25">
      <c r="A19" s="83"/>
      <c r="B19" s="22" t="s">
        <v>37</v>
      </c>
      <c r="C19" s="19">
        <v>0</v>
      </c>
    </row>
    <row r="20" spans="1:3" x14ac:dyDescent="0.25">
      <c r="A20" s="83"/>
      <c r="B20" s="84" t="s">
        <v>38</v>
      </c>
      <c r="C20" s="85"/>
    </row>
    <row r="21" spans="1:3" x14ac:dyDescent="0.25">
      <c r="A21" s="83"/>
      <c r="B21" s="22" t="s">
        <v>96</v>
      </c>
      <c r="C21" s="19">
        <v>0</v>
      </c>
    </row>
    <row r="22" spans="1:3" ht="30" x14ac:dyDescent="0.25">
      <c r="A22" s="83"/>
      <c r="B22" s="22" t="s">
        <v>98</v>
      </c>
      <c r="C22" s="19">
        <v>0</v>
      </c>
    </row>
    <row r="23" spans="1:3" x14ac:dyDescent="0.25">
      <c r="A23" s="83"/>
      <c r="B23" s="84" t="s">
        <v>99</v>
      </c>
      <c r="C23" s="85"/>
    </row>
    <row r="24" spans="1:3" x14ac:dyDescent="0.25">
      <c r="A24" s="25"/>
      <c r="B24" s="22" t="s">
        <v>103</v>
      </c>
      <c r="C24" s="26">
        <v>1</v>
      </c>
    </row>
    <row r="25" spans="1:3" x14ac:dyDescent="0.25">
      <c r="A25" s="27"/>
      <c r="B25" s="22" t="s">
        <v>100</v>
      </c>
      <c r="C25" s="28">
        <v>0</v>
      </c>
    </row>
    <row r="26" spans="1:3" x14ac:dyDescent="0.25">
      <c r="A26" s="27"/>
      <c r="B26" s="40" t="s">
        <v>112</v>
      </c>
      <c r="C26" s="41">
        <v>1</v>
      </c>
    </row>
    <row r="27" spans="1:3" x14ac:dyDescent="0.25">
      <c r="A27" s="42" t="s">
        <v>91</v>
      </c>
      <c r="B27" s="107">
        <f>IFERROR(B16*(VLOOKUP(B14,Hoja2!$G$1:$H$6,2,0)),16666)</f>
        <v>16666</v>
      </c>
      <c r="C27" s="107"/>
    </row>
    <row r="28" spans="1:3" ht="95.25" customHeight="1" x14ac:dyDescent="0.25">
      <c r="A28" s="43" t="s">
        <v>178</v>
      </c>
      <c r="B28" s="108"/>
      <c r="C28" s="108"/>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102</v>
      </c>
    </row>
    <row r="2" spans="1:1" x14ac:dyDescent="0.25">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F2" sqref="F2"/>
    </sheetView>
  </sheetViews>
  <sheetFormatPr baseColWidth="10" defaultColWidth="11.5703125" defaultRowHeight="15" x14ac:dyDescent="0.25"/>
  <cols>
    <col min="4" max="4" width="20.140625" bestFit="1" customWidth="1"/>
    <col min="5" max="5" width="42.85546875" bestFit="1" customWidth="1"/>
    <col min="7" max="7" width="33.28515625" customWidth="1"/>
    <col min="14" max="14" width="20.7109375" customWidth="1"/>
  </cols>
  <sheetData>
    <row r="1" spans="1:14" x14ac:dyDescent="0.25">
      <c r="A1" s="8" t="s">
        <v>47</v>
      </c>
      <c r="B1" t="s">
        <v>21</v>
      </c>
      <c r="C1" s="8" t="s">
        <v>20</v>
      </c>
      <c r="D1" s="8" t="s">
        <v>48</v>
      </c>
      <c r="E1" s="3" t="s">
        <v>5</v>
      </c>
      <c r="F1" s="2" t="s">
        <v>46</v>
      </c>
      <c r="G1" s="2" t="s">
        <v>104</v>
      </c>
      <c r="H1" s="4">
        <v>0.7</v>
      </c>
      <c r="I1" t="s">
        <v>3</v>
      </c>
      <c r="J1" t="s">
        <v>66</v>
      </c>
      <c r="L1" t="s">
        <v>111</v>
      </c>
      <c r="N1" s="2" t="s">
        <v>138</v>
      </c>
    </row>
    <row r="2" spans="1:14" x14ac:dyDescent="0.25">
      <c r="A2" t="s">
        <v>52</v>
      </c>
      <c r="B2" t="s">
        <v>22</v>
      </c>
      <c r="C2" t="s">
        <v>56</v>
      </c>
      <c r="D2" s="2" t="s">
        <v>49</v>
      </c>
      <c r="E2" s="1" t="s">
        <v>8</v>
      </c>
      <c r="F2" s="2" t="s">
        <v>44</v>
      </c>
      <c r="G2" s="2" t="s">
        <v>105</v>
      </c>
      <c r="H2" s="4">
        <v>0.25</v>
      </c>
      <c r="I2" t="s">
        <v>62</v>
      </c>
      <c r="J2" t="s">
        <v>67</v>
      </c>
      <c r="L2" t="s">
        <v>95</v>
      </c>
      <c r="N2" s="2" t="s">
        <v>139</v>
      </c>
    </row>
    <row r="3" spans="1:14" x14ac:dyDescent="0.25">
      <c r="A3" t="s">
        <v>53</v>
      </c>
      <c r="C3" t="s">
        <v>57</v>
      </c>
      <c r="D3" s="2" t="s">
        <v>50</v>
      </c>
      <c r="E3" s="1" t="s">
        <v>9</v>
      </c>
      <c r="F3" s="2" t="s">
        <v>45</v>
      </c>
      <c r="G3" s="2" t="s">
        <v>106</v>
      </c>
      <c r="H3" s="4">
        <v>0.55000000000000004</v>
      </c>
      <c r="I3" t="s">
        <v>63</v>
      </c>
      <c r="J3" t="s">
        <v>68</v>
      </c>
      <c r="N3" s="2" t="s">
        <v>44</v>
      </c>
    </row>
    <row r="4" spans="1:14" x14ac:dyDescent="0.25">
      <c r="A4" t="s">
        <v>54</v>
      </c>
      <c r="C4" t="s">
        <v>58</v>
      </c>
      <c r="E4" s="1" t="s">
        <v>10</v>
      </c>
      <c r="G4" s="2" t="s">
        <v>107</v>
      </c>
      <c r="H4" s="4">
        <v>0.15</v>
      </c>
      <c r="I4" t="s">
        <v>64</v>
      </c>
      <c r="J4" t="s">
        <v>69</v>
      </c>
      <c r="N4" s="2"/>
    </row>
    <row r="5" spans="1:14" x14ac:dyDescent="0.25">
      <c r="A5" t="s">
        <v>55</v>
      </c>
      <c r="E5" s="1" t="s">
        <v>6</v>
      </c>
      <c r="G5" s="2" t="s">
        <v>108</v>
      </c>
      <c r="H5" s="4">
        <v>0.7</v>
      </c>
      <c r="I5" t="s">
        <v>65</v>
      </c>
      <c r="J5" t="s">
        <v>70</v>
      </c>
      <c r="N5" s="2"/>
    </row>
    <row r="6" spans="1:14" x14ac:dyDescent="0.25">
      <c r="E6" s="1" t="s">
        <v>7</v>
      </c>
      <c r="G6" s="2" t="s">
        <v>109</v>
      </c>
      <c r="H6" s="4">
        <v>0.3</v>
      </c>
      <c r="J6" t="s">
        <v>71</v>
      </c>
      <c r="N6" s="2"/>
    </row>
    <row r="7" spans="1:14" x14ac:dyDescent="0.25">
      <c r="E7" s="1" t="s">
        <v>12</v>
      </c>
      <c r="G7" s="2" t="s">
        <v>44</v>
      </c>
      <c r="N7" s="2" t="s">
        <v>44</v>
      </c>
    </row>
    <row r="8" spans="1:14" x14ac:dyDescent="0.25">
      <c r="E8" s="1" t="s">
        <v>11</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2D666D2-4C51-47A3-A977-871B35ABE372}">
  <ds:schemaRefs>
    <ds:schemaRef ds:uri="http://schemas.microsoft.com/sharepoint/v3/contenttype/forms"/>
  </ds:schemaRefs>
</ds:datastoreItem>
</file>

<file path=customXml/itemProps2.xml><?xml version="1.0" encoding="utf-8"?>
<ds:datastoreItem xmlns:ds="http://schemas.openxmlformats.org/officeDocument/2006/customXml" ds:itemID="{BB1513C7-3386-4132-B3FD-D70ACD46B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3DDDB4-EB00-4607-AC53-8BCF31B5F15D}">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Marlyn Katherine Rodríguez Rincón</cp:lastModifiedBy>
  <dcterms:created xsi:type="dcterms:W3CDTF">2020-12-07T14:41:17Z</dcterms:created>
  <dcterms:modified xsi:type="dcterms:W3CDTF">2024-12-30T15:30:39Z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ies>
</file>