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firstSheet="2" activeTab="5"/>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7" l="1"/>
  <c r="H25" i="17" s="1"/>
  <c r="G23" i="17"/>
  <c r="G25" i="17" s="1"/>
  <c r="D23" i="17"/>
  <c r="D25" i="17" s="1"/>
  <c r="H22" i="17"/>
  <c r="H24" i="17" s="1"/>
  <c r="E22" i="17"/>
  <c r="E24" i="17" s="1"/>
  <c r="D22" i="17"/>
  <c r="D24" i="17" s="1"/>
  <c r="H21" i="17"/>
  <c r="G21" i="17"/>
  <c r="F21" i="17"/>
  <c r="F23" i="17" s="1"/>
  <c r="F25" i="17" s="1"/>
  <c r="E21" i="17"/>
  <c r="E23" i="17" s="1"/>
  <c r="E25" i="17" s="1"/>
  <c r="D21" i="17"/>
  <c r="H20" i="17"/>
  <c r="G20" i="17"/>
  <c r="G22" i="17" s="1"/>
  <c r="G24" i="17" s="1"/>
  <c r="F20" i="17"/>
  <c r="F22" i="17" s="1"/>
  <c r="F24" i="17" s="1"/>
  <c r="E20" i="17"/>
  <c r="D20" i="17"/>
  <c r="B8" i="11"/>
  <c r="B2" i="18" l="1"/>
  <c r="B2" i="14"/>
  <c r="B16" i="18"/>
  <c r="B27" i="18" s="1"/>
  <c r="B8" i="18"/>
  <c r="B7" i="11"/>
  <c r="B2" i="11"/>
  <c r="D34" i="5"/>
  <c r="D35" i="5"/>
  <c r="B7" i="18"/>
  <c r="B6" i="18"/>
  <c r="B5" i="18"/>
  <c r="B4" i="18"/>
  <c r="B3" i="18"/>
  <c r="B17" i="11"/>
  <c r="C11" i="11"/>
  <c r="C10" i="11"/>
  <c r="B7" i="10"/>
  <c r="B7" i="14"/>
  <c r="B6" i="14"/>
  <c r="B5" i="14"/>
  <c r="B4" i="14"/>
  <c r="B3" i="14"/>
  <c r="B15" i="5"/>
  <c r="B4" i="10"/>
  <c r="B4" i="11" s="1"/>
  <c r="B5" i="10"/>
  <c r="B5" i="11" s="1"/>
  <c r="B6" i="10"/>
  <c r="B6" i="11" s="1"/>
  <c r="B3" i="10"/>
  <c r="B3" i="11" s="1"/>
  <c r="B28" i="11" l="1"/>
</calcChain>
</file>

<file path=xl/sharedStrings.xml><?xml version="1.0" encoding="utf-8"?>
<sst xmlns="http://schemas.openxmlformats.org/spreadsheetml/2006/main" count="301" uniqueCount="207">
  <si>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</si>
  <si>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</si>
  <si>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</si>
  <si>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</si>
  <si>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</si>
  <si>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</si>
  <si>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</si>
  <si>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</si>
  <si>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</si>
  <si>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</si>
  <si>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</si>
  <si>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</si>
  <si>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</si>
  <si>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</si>
  <si>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</si>
  <si>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</si>
  <si>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</si>
  <si>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</si>
  <si>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</si>
  <si>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</si>
  <si>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</si>
  <si>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</si>
  <si>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</si>
  <si>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</si>
  <si>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</si>
  <si>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</si>
  <si>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</si>
  <si>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</si>
  <si>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</si>
  <si>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</si>
  <si>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</si>
  <si>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</si>
  <si>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</si>
  <si>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</si>
  <si>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</si>
  <si>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</si>
  <si>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</si>
  <si>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</si>
  <si>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</si>
  <si>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</si>
  <si>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</si>
  <si>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</si>
  <si>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</si>
  <si>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</si>
  <si>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</si>
  <si>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</si>
  <si>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</si>
  <si>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</si>
  <si>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</si>
  <si>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</si>
  <si>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</si>
  <si>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</si>
  <si>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</si>
  <si>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</si>
  <si>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</si>
  <si>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</si>
  <si>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</si>
  <si>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</si>
  <si>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</si>
  <si>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</si>
  <si>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</si>
  <si>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</si>
  <si>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</si>
  <si>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</si>
  <si>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</si>
  <si>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</si>
  <si>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</si>
  <si>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</si>
  <si>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</si>
  <si>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</si>
  <si>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</si>
  <si>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</si>
  <si>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</si>
  <si>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</si>
  <si>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</si>
  <si>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</si>
  <si>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</si>
  <si>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</si>
  <si>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</si>
  <si>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</si>
  <si>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</si>
  <si>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</si>
  <si>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</si>
  <si>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</si>
  <si>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</si>
  <si>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</si>
  <si>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</si>
  <si>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</si>
  <si>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</si>
  <si>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</si>
  <si>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</si>
  <si>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</si>
  <si>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</si>
  <si>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</si>
  <si>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</si>
  <si>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</si>
  <si>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</si>
  <si>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</si>
  <si>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</si>
  <si>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</si>
  <si>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</si>
  <si>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</si>
  <si>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</si>
  <si>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</si>
  <si>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</si>
  <si>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</si>
  <si>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</si>
  <si>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</si>
  <si>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</si>
  <si>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</si>
  <si>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</si>
  <si>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</si>
  <si>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</si>
  <si>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</si>
  <si>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</si>
  <si>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</si>
  <si>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</si>
  <si>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</si>
  <si>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</si>
  <si>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</si>
  <si>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</si>
  <si>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</si>
  <si>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</si>
  <si>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</si>
  <si>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</si>
  <si>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</si>
  <si>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</si>
  <si>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</si>
  <si>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</si>
  <si>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</si>
  <si>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</si>
  <si>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</si>
  <si>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</si>
  <si>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</si>
  <si>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</si>
  <si>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</si>
  <si>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</si>
  <si>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</si>
  <si>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</si>
  <si>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</si>
  <si>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</si>
  <si>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</si>
  <si>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</si>
  <si>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</si>
  <si>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</si>
  <si>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</si>
  <si>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</si>
  <si>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</si>
  <si>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</si>
  <si>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</si>
  <si>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</si>
  <si>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</si>
  <si>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</si>
  <si>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</si>
  <si>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</si>
  <si>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</si>
  <si>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</si>
  <si>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</si>
  <si>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</si>
  <si>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</si>
  <si>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</si>
  <si>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</si>
  <si>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</si>
  <si>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</si>
  <si>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</si>
  <si>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</si>
  <si>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</si>
  <si>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</si>
  <si>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</si>
  <si>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</si>
  <si>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</si>
  <si>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</si>
  <si>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</si>
  <si>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</si>
  <si>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</si>
  <si>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</si>
  <si>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</si>
  <si>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</si>
  <si>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</si>
  <si>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A-20240905/0947</t>
  </si>
  <si>
    <t>TRIBUNAL DE ARBITRAJE DEL CENTRO DE CONCILIACIÓN ARBITRAJE Y AMIGABLE COMPOSICIÓN DE LA CÁMARA DE COMERCIO DE CALI</t>
  </si>
  <si>
    <t>ALLIANZ SEGUROS S.A.</t>
  </si>
  <si>
    <t>ROY ALPHA S.A.</t>
  </si>
  <si>
    <t>NA</t>
  </si>
  <si>
    <t>26 DE JULIO DE 2023</t>
  </si>
  <si>
    <t>"Cláusula de carga del Instituto (A) Todo riesgo"</t>
  </si>
  <si>
    <t>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t>
  </si>
  <si>
    <t>Pérdidas materiales</t>
  </si>
  <si>
    <t>890.301.868-7</t>
  </si>
  <si>
    <t>023231509/ 0</t>
  </si>
  <si>
    <t>10 DE SEPTIEMBRE DE 2024</t>
  </si>
  <si>
    <t>28 de octubre del 2024</t>
  </si>
  <si>
    <t xml:space="preserve">29 de noviembre del 2024 (contando los dos días de la 2213). </t>
  </si>
  <si>
    <t>STRO23231509</t>
  </si>
  <si>
    <t>HURTO</t>
  </si>
  <si>
    <t>5% - 2500000</t>
  </si>
  <si>
    <t>25-03-2023 HASTA 16-04-2024</t>
  </si>
  <si>
    <t>SINIESTRO FUERA DE COBERTURA MATERIAL PORQUE ELSINIESTRO NO OCURRIO EN  LOS TERMINOS D ELA POLIZA</t>
  </si>
  <si>
    <t>La contingencia se califica como EVENTUAL, pues si bien la póliza tenía una vigencia comprendida entre el 25 de marzo de 2023 y el 24 de marzo de 2024 y el hurto de la mercancía tuvo lugar el 26 de julio de 2023, la cobertura del seguro se encuentra actualmente en discusión. Lo anterior, en tanto dependerá del debate probatorio confirmar o desvirtuar (i) si la sucursal de Roy Alpha en Perú ostenta la calidad de asegurada en el contrato de seguro, (ii) si las movilizaciones de mercancía dentro del territorio peruano constituyen un riesgo previamente trasladado al asegurador, (iii) si las movilizaciones objeto de litigio fueron oportunamente reportadas a la Compañía de Seguros y (iv) si se cumplió o no con el deber de información que es exigible frente al consumidor financiero de seguros en virtud de las Leyes 1328 de 2009 y 1480 de 2011, el EOSF y la CBJ. En este sentido, se proceden a explicar cada uno de los numerales previamente mencionados de la siguiente manera: 
En primer lugar, debe indicarse que la condición particular 1 de la póliza de transporte No. 023231509/0 únicamente relaciona como tomador, asegurado y beneficiario a Roy Alpha S.A. con NIT 800.301.868-7, no haciendo mención alguna sobre Sucursal Roy Alpha S.A. con RUC 20607514829. De igual forma, el interés asegurable establecido en la cláusula 4 particular solo fue delimitado frente a la sociedad colombiana que se encuentra relacionada como asegurada y con domicilio en Yumbo Valle del Cauca. En otras palabras, en principio parecería que la sucursal de Roy Alpha en Perú no ostenta la calidad de asegurada y de esa manera, la pérdida de sus mercancías no sería objeto de cobertura. Máxime, cuando además existen múltiples comunicaciones cruzadas entre la Compañía y el Gallagher, en donde se informa que esta sucursal no fue amparada. Sin embargo, se debe tener en cuenta que, conforme al concepto de la Superintendencia de Sociedades anexo al escrito de la demanda, la convocante sostiene la tesis según la cual Roy Alpha S.A. y Sucursal Roy Alpha S.A. tienen una misma personería jurídica, descartando la posibilidad de que se trate de actores diferentes. Esta tesis se apoya en el acta de la asamblea de accionistas que tuvo lugar en el año 2020, en la que se determinó por parte de la hoy demandante proceder con la apertura de una sucursal en Arequipa. En consecuencia, dependerá del debate probatorio y también del criterio jurídico del Tribunal de Arbitraje, determinar si Roy Alpha y su Sucursal en Perú ostentan ambas la calidad de aseguradas dentro del contrato de seguro de transporte No. 023231509/0 teniendo en cuenta que son una misma persona jurídica. 
En segundo lugar, dependerá del debate probatorio determinar si el trayecto desde Puerto Callao a la ciudad de Lima, efectuado una vez la mercancía llegó a Perú, se encuentra cubierto por la póliza. Como se dijo anteriormente, el riesgo y el interés asegurables se encuentran definidos en la cláusula 3 de la póliza en función del asegurado señalado en la misma, esto es, Roy Alpha S.A. con domicilio en Yumbo-Valle. Situación que no solo impide el aseguramiento y cobertura de Sucursal Roy Alpha en Perú, sino que consecuentemente deja por fuera del objeto de la póliza las operaciones que esta sucursal realiza dentro del país peruano incluyendo el trayecto en cuestión e igualmente impide su aseguramiento. Adicionalmente, en las facturas de venta 2FVE 317 y 2FVE 326 emitidas por Roy Alpha S.A. a Sucursal Roy Alpha en Perú se pactó el incoterm CIF Puerto Callao, siendo la destinataria de la mercancía la sucursal ya nombrada lo que permite entender, aplicando para el efecto el artículo 1118 del C.Co. y la cláusula 4 particular, que la responsabilidad de la aseguradora terminó cuando la mercancía llegó al puerto ubicado en Perú. Sin embargo, la parte demandante sostiene que, al tener la Sucursal y la hoy convocante la misma personería jurídica, por sustracción de materia, el contrato de seguro ampara tanto el trayecto Buenaventura - Puerto Callao como Puerto Callao Lima. Además, la parte demandante anexó los correos cruzados con el comprador final de la mercancía que buscan acreditar que el despacho siempre tuvo como destino final la ciudad de Lima en Perú. Por ese motivo, dependerá del debate probatorio confirmar o desvirtuar si las movilizaciones de mercancía dentro del territorio peruano constituyen un riesgo previamente trasladado al asegurador. 
En tercer lugar, el debate probatorio determinará si el reporte trimestral vencido exigido en la cláusula general de automaticidad de la póliza y en la condición particular 9, las cuales delimitan amparo automático para los trayectos asegurados, fue efectuado conforme a las reglas fijadas en el contrato de seguro. En el caso concreto, tenemos que los reportes de todas las movilizaciones llevadas a cabo en el año 2023 fueron informados extemporáneamente a la Compañía de Seguros a través del corredor de seguros Arthur J. Gallagher hasta el día 24 de enero de 2024. Esta situación implica, en principio, que la movilización objeto de litigio carecería de cobertura en tanto no se reportó en el tiempo debido y conforme a las reglas pactadas en la póliza. Sin embargo, refiere la parte demandante que el reporte de la movilización sí habría sido efectuado tempestivamente, en tanto el escrito de solicitud de indemnización presentado el 13 de agosto de 2023 ostenta una doble calidad, esto es, funge como misiva de reclamación y a su vez, de notificación de movilización de mercancía. En consecuencia, dependerá del debate probatorio acreditar o desvirtuar si el citado escrito de solicitud de indemnización radicado el 13 de agosto de 2023, cumple o no con los parámetros contractualmente exigidos para ser considerado como un reporte efectivo de movilización y en tal virtud, dotar de cobertura automática el trayecto de Puerto Callao a Lima.  
En cuarto lugar, dependerá del debate probatorio determinar el cumplimiento del deber de información previsto por las leyes, 1328 de 2009, 1480 de 2011, Estatuto Orgánico del Sistema Financiero y la Circular Básica Jurídica. Para el efecto se radicaron distintos derechos de petición y se solicitó decretar de forma oficiosa la prueba documental consistente en las comunicaciones cruzadas entre Roy Alpha S.A. y Arthur J. Gallagher, así como las de este último con Allianz a fin de establecer la información compartida sobre la cobertura de la póliza, la no inclusión de Sucursal Roy Alpha S.A. la remisión de la cotización de la póliza y en general, toda la información relacionada con el negocio aseguraticio. Igualmente, la corroboración de la información suministrada por Gallagher al asegurado dependerá de la práctica del dictamen pericial efectuado por el experto en sistemas a fin de que extraiga la información referida de los ordenadores del demandante y el corredor de seguros sin alterar su integralidad. La comprobación de este deber durante el desarrollo del debate probatorio repercutirá directamente en la cobertura y aseguramiento de Sucursal Roy Alpha S.A., el trayecto interno desde Puerto Callao a Lima y la eficacia de la cláusula de reporte de movilizaciones pactada en el contrato de seguros. 
Lo anterior sin perjuicio del carácter contingente del proceso.</t>
  </si>
  <si>
    <t>1.FALTA DE COBERTURA MATERIAL DE LA PÓLIZA DE TRANSPORTE AUTOMÁTICA DE MERCANCÍA ICC NO. 023231509/0 FRENTE AL TRAYECTO PUERTO CALLAOCIUDAD DE LIMA.
2. INEXISTENCIA DEL ASEGURAMIENTO FRENTE A LAS OPERACIONES DE SUCURSAL ROY ALPHA EN PERÚ Y AL TRAYECTO PUERTO CALLAO-LIMA.
3. FALTA DE COBERTURA DE LA SUCURSAL ROY ALPHA DEBIDO A QUE NO ES TOMADORA, ASEGURADA NI BENEFICIARIA DE LA PÓLIZA NO. 023231509/0, ADEMÁS DE QUE LOS RIESGOS DERIVADOS DEL TRANSPORTE DE MERCANCÍAS DENTRO DEL PERÚ NUNCA FUERON TRASLADADOS A LA COMPAÑÍA ASEGURADORA.
4. NULIDAD RELATIVA DEL CONTRATO DE SEGURO ANTE LA RETICENCIA DEL ASEGURADO CONFORME AL ARTÍCULO 1058 DEL CÓDIGO DE COMERCIO.
5. TERMINACIÓN DEL CONTRATO DE SEGURO DEBIDO A QUE EL ASEGURADO INCUMPLIÓ LAS GARANTÍAS REFERIDAS EN EL CONDICIONADO GENERAL DE LA PÓLIZA NO. 023231509/0.
6. PÉRDIDA DEL DERECHO DE INDEMNIZACIÓN POR LA OMISIÓN DE INFORMAR EL SEGURO COEXISTENTE CON COBERTURA DEL TRAYECTO PUERTO CALLAO-LIMA.
7. CUMPLIMIENTO DEL DEBER DE INFORMACIÓN POR PARTE DE ALLIANZ SEGUROS S.A. EN LO RELATIVO CON LAS CONDICIONES DE LA PÓLIZA NO. 023231509/0.
8. CARÁCTER MERAMENTE INDEMNIZATORIO QUE REVISTEN LOS CONTRATOS DE SEGUROS.
9. EN TODO CASO DEBERÁ TENERSE EN CUENTA EL VALOR ASEGURADO COMO LÍMITE DE LA RESPONSABILIDAD DE LA COMPAÑÍA ASEGURADORA.
10. EN CUALQUIER CASO, SE DEBERÁ TENER EN CUENTA EL DEDUCIBLE PACTADO EN LA PÓLIZA.
11. COEXISTENCIA DE SEGUROS SOBRE LA MERCANCÍA DE LUMINARIAS.
12. COMPENSACIÓN DEL VALOR DE LA INDEMNIZACIÓN DEL ASEGURADO Y EL REAJUSTE DEL VALOR DE LA PRIMA.
13. IMPOSIBILIDAD DE APLICAR LOS INTERESES DE MORA SOLICITADOS, YA QUE LA EVENTUAL RESPONSABILIDAD DE ALLIANZ SEGUROS S.A. SOLO PODRÁ SURGIR DESDE EL MOMENTO EN QUE SE EMITA EL LAUDO ARBITRAL.
14. GENÉRICA O INNOMINADA.</t>
  </si>
  <si>
    <t>La liquidación objetiva asciende a $754.213.912, con corte al 03 de diciembre de 2024. 
Para este valor se tuvieron en cuenta los siguientes elementos probatorios.
1.	Las facturas de venta 2FVE 317 y 2FVE 326 emitidas por Roy Alpha S.A. a Sucursal Roy Alpha en Perú. La primera factura refiere una cantidad de 637 luminarias por un valor de USD 64 cada una, para un total de USD 40.768. Por otra parte, la segunda factura de venta referida, establece una cantidad de 1363 luminarias con un valor unitario de USD 64, para un total de USD106.432. La suma del total de cada una de las facturas asciende a un valor de USD147.200, cifra que coincide con la reportada por la demandante en la declaración de exportación presentada ante la DIAN y la declaración aduanera de importación realizada en puerto Callao, Perú. Ahora bien, teniendo en cuenta que la TRM al momento de la ocurrencia de los hechos era de $3.978,83, el total del perjuicio calculado en pesos asciende a $585.683.776.
2.	Deducible: conforme a lo establecido en la cláusula 2 de la póliza, el deducible pactado equivale al 3% de la pérdida o mínimo a $2.500.000, siendo procedente restar el 3% a la suma de 585.683.776, se tiene que el valor de la pérdida es de $568.113.263
3.	Valor máximo asegurado: La póliza prevé un límite asegurado por cada trayecto de exportaciones equivalente a $1.000.000.000, por lo cual la liquidación realizada puede ser cubierta en su totalidad por la póliza.
4.	Intereses moratorios: teniendo en cuenta que la parte demandante solicita el reconocimiento de los intereses moratorios conforme al artículo 1080 del C.Co., estos se calculan desde el mes siguiente a la reclamación tomando como base la suma de $568.113.263, por lo tanto, los intereses moratorios ascienden a $ 186.100.649, siendo calculados desde el 13 de septiembre de 2023. Se solicita tener en cuenta que por las restricciones del formato de la nota 324 y las fórmulas del mismo, no es posible incluir esta suma en la casilla del valor de la contingencia, por lo que al valor señalado en esa casilla deberá adicionarse el valor de los intereses aquí referidos para obtener la suma total de la contingencia que se refiere en el siguiente numeral.
5.	Total: $754.213.912</t>
  </si>
  <si>
    <t>Tener en cuenta que se debe incluir el valor de intereses por la suma de 186.100.649. El cual no se puede referir en estas casillas en razón a las fórmulas y resticciones de modificación del presente formato</t>
  </si>
  <si>
    <t>STRO 130020511  apl 214604</t>
  </si>
  <si>
    <t>Dra. se cargó auto fija fecha audiencia para el jueves 23 de enero de 2025, a las 9:00 a.m
- Se necesita representante legal, Por favor confirmar asistencia.
- Se sugiere no conciliar, debido a la contingencia eventual del proceso.</t>
  </si>
  <si>
    <t>Tener en cuenta que se debe incluir el valor de intereses por la suma de $ 266.435.516 (actualizados al 30 de mayo del 2025). El cual no se puede referir en estas casillas en razón a las fórmulas y resticciones de modificación del presente formato</t>
  </si>
  <si>
    <t xml:space="preserve">Consideramos pertinente recalcular la exposición del riesgo en este caso, de acuerdo con el recaudo probatorio actualizado, y en particular, partiendo de lo que se ha observado en las audiencias con la interpretación que el Tribunal de manera preliminar le está dando a las respuestas de los diferentes testigos.  De cara a lo anterior remitimos el Excel precisando lo siguiente:
1. Se modifica y ajusta la liquidación de la contingencia con base en la actualización de la liquidación de intereses al 30 de mayo del 2025.
2. La calificación de la contingencia por el momento continúa siendo eventual, adicionándose el respectivo recalculo.
3. Sin perjuicio de lo anterior, en menester precisar que, en la diligencia adelantada el pasado 23 de abril del 2025, en la cual se recepcionó el testimonio del señor JAIME ANDRÉS FRANCO CARDONA, este realizó unas manifestaciones que eventualmente podrían derivar en una interpretación desfavorable por parte del Tribunal. En efecto, el testigo indicó que la póliza vinculada cubría el trayecto desde el Puerto de Buenaventura en Colombia hasta el puerto de Callao en Perú; pero no cubría el lugar donde ocurrió el siniestro que fue en el segundo trayecto, es decir, desde Puerto Callao hasta la ciudad de Lima en Perú. Aseveró que esto era así porque la póliza solo cubría trayectos internos en Colombia, trayectos de importación y trayectos de exportación o complementarios. No obstante, también precisó que, si se hubiese pactado un Incoterm distinto, esto es, uno destinado a la circulación de la mercancía hasta las bodegas en Lima, la póliza sí hubiera cubierto ese trayecto desde Puerto Callao hasta Lima. 
A la luz de este último punto y de manera adicional, se le preguntó al testigo desde el punto de vista del contrato de seguro, qué habría sucedido si las partes hubieran pactado y así hubiera quedado consignado en la factura, que la entrega se realizaría en las bodegas del cliente.  A este interrogante contestó que bajo ese supuesto y las reglas contenidas en la póliza sí habría cobertura frente a ese siniestro. Concretamente se le preguntó:
a) “Sí, Roy Alpha exporta, no en los términos Incoterm SIF o en los términos Incoterm SIF pero el Lima y destinatario a Anixter ¿ahí habría quedado cubierta esa exportación?”
R/”Sí, señor, porque estaría debidamente declarado que el destino final y el destinatario es esa compradora en el Perú y el destino final es en Lima entonces estaría cubierta la exportación desde origen, como lo menciona la condición desde cualquier lugar de Colombia, en este caso la planta de Roy Alpha, hasta su destino final en cualquier lugar del mundo. Que en este caso sería en Lima y ese trayecto del puerto de Callao a Lima se consideraría un trayecto complementario de la exportación y estaría amparado”. 
b) “Es por eso que se señala lo que usted decía, lo de segundo, el término los según términos de la factura de compraventa. ¿Es por eso correcto? “
R/ ”Sí, señor”. 
c) “¿se cubren los trayectos que usen términos o condiciones incoterm que impliquen entregar en las bodegas del cliente?”
R/ “sí, si el término incoterm de los documentos de exportación mencionan un término que incluye llevarlo hasta el destino final del cliente, estaría cubierto, si es una exportación”. 
d) “¿En qué lugar de la póliza aparece esa condición que referencia de que sea el término incoterm que aparece en el documento de exportación?”
R/”En esta condición (refiriéndose a la cláusula 13.48 de la póliza), se explica que está todo sujeto a los términos incoterm. Aquí lo que se está levantando es la responsabilidad que implica el término para la contratación del seguro, pero no levanta ningún otro tipo de condición o de obligación de las partes. Y en la parte donde se describen las exportaciones, los trayectos asegurados, se menciona que es de acuerdo con los términos de compraventa o a los términos incoterm. Están en la parte superior de esta póliza”.
e) “Se refiere usted a los términos que hayan sido pactados entre el asegurado y su respectivo cliente”. 
R/ “Sí señor, a esos términos y los que deben rezar o existir en los documentos de compra y venta y de exportación”.
Tomando en consideración estas respuestas, eventualmente el Tribunal podría interpretar que no es cierto que el seguro no ampare trayectos internos en el Perú. Lo anterior, aunado a los esfuerzos de la parte demandante para demostrar que el convenio con Anixter siempre fue trasportar sus mercancías hasta sus bodegas en Lima, justifican el presente recálculo.  
</t>
  </si>
  <si>
    <r>
      <rPr>
        <b/>
        <sz val="11"/>
        <color theme="1"/>
        <rFont val="Calibri"/>
        <family val="2"/>
        <scheme val="minor"/>
      </rPr>
      <t>Se realiza RECALCULO de la liquidación objetiva asciende a $834.548.779. Con base en la actualización de intereses con corte al 30 de mayo de 2025.</t>
    </r>
    <r>
      <rPr>
        <sz val="11"/>
        <color theme="1"/>
        <rFont val="Calibri"/>
        <family val="2"/>
        <scheme val="minor"/>
      </rPr>
      <t xml:space="preserve">
Para este valor se tuvieron en cuenta los siguientes elementos probatorios.
1. Las facturas de venta 2FVE 317 y 2FVE 326 emitidas por Roy Alpha S.A. a Sucursal Roy Alpha en Perú. La primera factura refiere una cantidad de 637 luminarias por un valor de USD 64 cada una, para un total de USD 40.768. Por otra parte, la segunda factura de venta referida, establece una cantidad de 1363 luminarias con un valor unitario de USD 64, para un total de USD106.432. La suma del total de cada una de las facturas asciende a un valor de USD147.200, cifra que coincide con la reportada por la demandante en la declaración de exportación presentada ante la DIAN y la declaración aduanera de importación realizada en puerto Callao, Perú. Ahora bien, teniendo en cuenta que la TRM al momento de la ocurrencia de los hechos era de $3.978,83, el total del perjuicio calculado en pesos asciende a $585.683.776.
2. Deducible: conforme a lo establecido en la cláusula 2 de la póliza, el deducible pactado equivale al 3% de la pérdida o mínimo a $2.500.000, siendo procedente restar el 3% a la suma de 585.683.776, se tiene que el valor de la pérdida es de $568.113.263
3. Valor máximo asegurado: La póliza prevé un límite asegurado por cada trayecto de exportaciones equivalente a $1.000.000.000, por lo cual la liquidación realizada puede ser cubierta en su totalidad por la póliza.
4. Intereses moratorios: teniendo en cuenta que la parte demandante solicita el reconocimiento de los intereses moratorios conforme al artículo 1080 del C.Co., estos se calculan desde el mes siguiente a la reclamación tomando como base la suma de $568.113.263, por lo tanto, los intereses moratorios ascienden a $ 266.435.516, siendo calculados desde el 13 de septiembre de 2023. Se solicita tener en cuenta que por las restricciones del formato de la nota 324 y las fórmulas del mismo, no es posible incluir esta suma en la casilla del valor de la contingencia, por lo que al valor señalado en esa casilla deberá adicionarse el valor de los intereses aquí referidos para obtener la suma total de la contingencia que se refiere en el siguiente numeral.
5. Total: $834.548.779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</si>
</sst>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6" fontId="0" fillId="5" borderId="1" xfId="1" applyNumberFormat="1" applyFont="1" applyFill="1" applyBorder="1" applyAlignment="1">
      <alignment horizontal="justify" vertical="top"/>
    </xf>
    <xf numFmtId="42" fontId="0" fillId="5" borderId="1" xfId="1" applyFont="1" applyFill="1" applyBorder="1" applyAlignment="1">
      <alignment horizontal="justify" vertical="top"/>
    </xf>
    <xf numFmtId="6" fontId="0" fillId="5" borderId="1" xfId="3" applyNumberFormat="1" applyFont="1" applyFill="1" applyBorder="1" applyAlignment="1">
      <alignment horizontal="center"/>
    </xf>
    <xf numFmtId="44" fontId="0" fillId="5" borderId="1" xfId="3" applyFont="1" applyFill="1" applyBorder="1" applyAlignment="1">
      <alignment horizontal="center"/>
    </xf>
    <xf numFmtId="0" fontId="0" fillId="5" borderId="1" xfId="0" applyFill="1" applyBorder="1" applyAlignment="1">
      <alignment horizontal="justify" vertical="top"/>
    </xf>
    <xf numFmtId="0" fontId="12" fillId="0" borderId="2" xfId="0" applyFont="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7" borderId="1" xfId="0" applyFill="1" applyBorder="1" applyAlignment="1">
      <alignment horizontal="justify"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D35"/>
  <sheetViews>
    <sheetView topLeftCell="A11" zoomScale="80" zoomScaleNormal="80" workbookViewId="0">
      <selection activeCell="B25" sqref="B25:C25"/>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6" t="s">
        <v>29</v>
      </c>
      <c r="B1" s="46"/>
      <c r="C1" s="46"/>
    </row>
    <row r="2" spans="1:3" x14ac:dyDescent="0.25">
      <c r="A2" s="5" t="s">
        <v>119</v>
      </c>
      <c r="B2" s="49" t="s">
        <v>179</v>
      </c>
      <c r="C2" s="50"/>
    </row>
    <row r="3" spans="1:3" x14ac:dyDescent="0.25">
      <c r="A3" s="5" t="s">
        <v>110</v>
      </c>
      <c r="B3" s="47" t="s">
        <v>180</v>
      </c>
      <c r="C3" s="48"/>
    </row>
    <row r="4" spans="1:3" x14ac:dyDescent="0.25">
      <c r="A4" s="5" t="s">
        <v>120</v>
      </c>
      <c r="B4" s="47" t="s">
        <v>181</v>
      </c>
      <c r="C4" s="48"/>
    </row>
    <row r="5" spans="1:3" ht="14.45" customHeight="1" x14ac:dyDescent="0.25">
      <c r="A5" s="5" t="s">
        <v>121</v>
      </c>
      <c r="B5" s="47" t="s">
        <v>182</v>
      </c>
      <c r="C5" s="48"/>
    </row>
    <row r="6" spans="1:3" x14ac:dyDescent="0.25">
      <c r="A6" s="5" t="s">
        <v>122</v>
      </c>
      <c r="B6" s="51" t="s">
        <v>95</v>
      </c>
      <c r="C6" s="51"/>
    </row>
    <row r="7" spans="1:3" x14ac:dyDescent="0.25">
      <c r="A7" s="5" t="s">
        <v>123</v>
      </c>
      <c r="B7" s="47" t="s">
        <v>183</v>
      </c>
      <c r="C7" s="48"/>
    </row>
    <row r="8" spans="1:3" x14ac:dyDescent="0.25">
      <c r="A8" s="5" t="s">
        <v>124</v>
      </c>
      <c r="B8" s="44" t="s">
        <v>184</v>
      </c>
      <c r="C8" s="45"/>
    </row>
    <row r="9" spans="1:3" x14ac:dyDescent="0.25">
      <c r="A9" s="5" t="s">
        <v>125</v>
      </c>
      <c r="B9" s="44" t="s">
        <v>183</v>
      </c>
      <c r="C9" s="45"/>
    </row>
    <row r="10" spans="1:3" x14ac:dyDescent="0.25">
      <c r="A10" s="5" t="s">
        <v>126</v>
      </c>
      <c r="B10" s="44" t="s">
        <v>183</v>
      </c>
      <c r="C10" s="45"/>
    </row>
    <row r="11" spans="1:3" ht="23.25" customHeight="1" x14ac:dyDescent="0.25">
      <c r="A11" s="5" t="s">
        <v>16</v>
      </c>
      <c r="B11" s="44" t="s">
        <v>185</v>
      </c>
      <c r="C11" s="45"/>
    </row>
    <row r="12" spans="1:3" x14ac:dyDescent="0.25">
      <c r="A12" s="53" t="s">
        <v>135</v>
      </c>
      <c r="B12" s="54" t="s">
        <v>186</v>
      </c>
      <c r="C12" s="51"/>
    </row>
    <row r="13" spans="1:3" ht="30" customHeight="1" x14ac:dyDescent="0.25">
      <c r="A13" s="53"/>
      <c r="B13" s="51"/>
      <c r="C13" s="51"/>
    </row>
    <row r="14" spans="1:3" ht="73.5" customHeight="1" x14ac:dyDescent="0.25">
      <c r="A14" s="53"/>
      <c r="B14" s="51"/>
      <c r="C14" s="51"/>
    </row>
    <row r="15" spans="1:3" x14ac:dyDescent="0.25">
      <c r="A15" s="5" t="s">
        <v>127</v>
      </c>
      <c r="B15" s="57">
        <f>SUM(C17,C18,C20,C21,C23)</f>
        <v>714579963</v>
      </c>
      <c r="C15" s="58"/>
    </row>
    <row r="16" spans="1:3" ht="33.75" customHeight="1" x14ac:dyDescent="0.25">
      <c r="A16" s="59" t="s">
        <v>128</v>
      </c>
      <c r="B16" s="60" t="s">
        <v>35</v>
      </c>
      <c r="C16" s="60"/>
    </row>
    <row r="17" spans="1:3" ht="33.75" customHeight="1" x14ac:dyDescent="0.25">
      <c r="A17" s="59"/>
      <c r="B17" s="11" t="s">
        <v>36</v>
      </c>
      <c r="C17" s="6"/>
    </row>
    <row r="18" spans="1:3" ht="33.75" customHeight="1" x14ac:dyDescent="0.25">
      <c r="A18" s="59"/>
      <c r="B18" s="11" t="s">
        <v>37</v>
      </c>
      <c r="C18" s="6">
        <v>714579963</v>
      </c>
    </row>
    <row r="19" spans="1:3" x14ac:dyDescent="0.25">
      <c r="A19" s="59"/>
      <c r="B19" s="61" t="s">
        <v>38</v>
      </c>
      <c r="C19" s="62"/>
    </row>
    <row r="20" spans="1:3" x14ac:dyDescent="0.25">
      <c r="A20" s="59"/>
      <c r="B20" s="11"/>
      <c r="C20" s="6"/>
    </row>
    <row r="21" spans="1:3" x14ac:dyDescent="0.25">
      <c r="A21" s="59"/>
      <c r="B21" s="11"/>
      <c r="C21" s="6"/>
    </row>
    <row r="22" spans="1:3" x14ac:dyDescent="0.25">
      <c r="A22" s="59"/>
      <c r="B22" s="61" t="s">
        <v>92</v>
      </c>
      <c r="C22" s="62"/>
    </row>
    <row r="23" spans="1:3" x14ac:dyDescent="0.25">
      <c r="A23" s="59"/>
      <c r="B23" s="11" t="s">
        <v>187</v>
      </c>
      <c r="C23" s="16"/>
    </row>
    <row r="24" spans="1:3" x14ac:dyDescent="0.25">
      <c r="A24" s="5" t="s">
        <v>129</v>
      </c>
      <c r="B24" s="51" t="s">
        <v>182</v>
      </c>
      <c r="C24" s="51"/>
    </row>
    <row r="25" spans="1:3" x14ac:dyDescent="0.25">
      <c r="A25" s="5" t="s">
        <v>130</v>
      </c>
      <c r="B25" s="51" t="s">
        <v>188</v>
      </c>
      <c r="C25" s="51"/>
    </row>
    <row r="26" spans="1:3" x14ac:dyDescent="0.25">
      <c r="A26" s="5" t="s">
        <v>131</v>
      </c>
      <c r="B26" s="51" t="s">
        <v>189</v>
      </c>
      <c r="C26" s="51"/>
    </row>
    <row r="27" spans="1:3" x14ac:dyDescent="0.25">
      <c r="A27" s="5" t="s">
        <v>132</v>
      </c>
      <c r="B27" s="55" t="s">
        <v>190</v>
      </c>
      <c r="C27" s="56"/>
    </row>
    <row r="28" spans="1:3" x14ac:dyDescent="0.25">
      <c r="A28" s="5" t="s">
        <v>133</v>
      </c>
      <c r="B28" s="52" t="s">
        <v>191</v>
      </c>
      <c r="C28" s="52"/>
    </row>
    <row r="29" spans="1:3" x14ac:dyDescent="0.25">
      <c r="A29" s="5" t="s">
        <v>134</v>
      </c>
      <c r="B29" s="51" t="s">
        <v>192</v>
      </c>
      <c r="C29" s="51"/>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topLeftCell="A27" zoomScale="85" zoomScaleNormal="85" workbookViewId="0">
      <selection activeCell="C48" sqref="C4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3" t="s">
        <v>28</v>
      </c>
      <c r="B1" s="63"/>
      <c r="C1" s="63"/>
    </row>
    <row r="2" spans="1:3" x14ac:dyDescent="0.25">
      <c r="A2" s="13" t="s">
        <v>14</v>
      </c>
      <c r="B2" s="64" t="s">
        <v>193</v>
      </c>
      <c r="C2" s="56"/>
    </row>
    <row r="3" spans="1:3" x14ac:dyDescent="0.25">
      <c r="A3" s="5" t="s">
        <v>2</v>
      </c>
      <c r="B3" s="51" t="str">
        <f>'GENERALES NOTA 322'!B2:C2</f>
        <v>A-20240905/0947</v>
      </c>
      <c r="C3" s="51"/>
    </row>
    <row r="4" spans="1:3" x14ac:dyDescent="0.25">
      <c r="A4" s="5" t="s">
        <v>0</v>
      </c>
      <c r="B4" s="51" t="str">
        <f>'GENERALES NOTA 322'!B3:C3</f>
        <v>TRIBUNAL DE ARBITRAJE DEL CENTRO DE CONCILIACIÓN ARBITRAJE Y AMIGABLE COMPOSICIÓN DE LA CÁMARA DE COMERCIO DE CALI</v>
      </c>
      <c r="C4" s="51"/>
    </row>
    <row r="5" spans="1:3" x14ac:dyDescent="0.25">
      <c r="A5" s="5" t="s">
        <v>93</v>
      </c>
      <c r="B5" s="51" t="str">
        <f>'GENERALES NOTA 322'!B4:C4</f>
        <v>ALLIANZ SEGUROS S.A.</v>
      </c>
      <c r="C5" s="51"/>
    </row>
    <row r="6" spans="1:3" x14ac:dyDescent="0.25">
      <c r="A6" s="5" t="s">
        <v>1</v>
      </c>
      <c r="B6" s="51" t="str">
        <f>'GENERALES NOTA 322'!B5:C5</f>
        <v>ROY ALPHA S.A.</v>
      </c>
      <c r="C6" s="51"/>
    </row>
    <row r="7" spans="1:3" x14ac:dyDescent="0.25">
      <c r="A7" s="5" t="s">
        <v>94</v>
      </c>
      <c r="B7" s="51" t="str">
        <f>'GENERALES NOTA 322'!B6:C6</f>
        <v>DEMANDA DIRECTA</v>
      </c>
      <c r="C7" s="51"/>
    </row>
    <row r="8" spans="1:3" x14ac:dyDescent="0.25">
      <c r="A8" s="13" t="s">
        <v>15</v>
      </c>
      <c r="B8" s="51">
        <v>23231509</v>
      </c>
      <c r="C8" s="51"/>
    </row>
    <row r="9" spans="1:3" x14ac:dyDescent="0.25">
      <c r="A9" s="13" t="s">
        <v>16</v>
      </c>
      <c r="B9" s="51" t="s">
        <v>194</v>
      </c>
      <c r="C9" s="51"/>
    </row>
    <row r="10" spans="1:3" x14ac:dyDescent="0.25">
      <c r="A10" s="13" t="s">
        <v>61</v>
      </c>
      <c r="B10" s="55">
        <v>1000000000</v>
      </c>
      <c r="C10" s="65"/>
    </row>
    <row r="11" spans="1:3" x14ac:dyDescent="0.25">
      <c r="A11" s="13" t="s">
        <v>100</v>
      </c>
      <c r="B11" s="55" t="s">
        <v>195</v>
      </c>
      <c r="C11" s="56"/>
    </row>
    <row r="12" spans="1:3" x14ac:dyDescent="0.25">
      <c r="A12" s="13" t="s">
        <v>47</v>
      </c>
      <c r="B12" s="47" t="s">
        <v>52</v>
      </c>
      <c r="C12" s="48"/>
    </row>
    <row r="13" spans="1:3" x14ac:dyDescent="0.25">
      <c r="A13" s="13" t="s">
        <v>17</v>
      </c>
      <c r="B13" s="51" t="s">
        <v>196</v>
      </c>
      <c r="C13" s="51"/>
    </row>
    <row r="14" spans="1:3" x14ac:dyDescent="0.25">
      <c r="A14" s="13" t="s">
        <v>18</v>
      </c>
      <c r="B14" s="51" t="s">
        <v>21</v>
      </c>
      <c r="C14" s="51"/>
    </row>
    <row r="15" spans="1:3" x14ac:dyDescent="0.25">
      <c r="A15" s="13" t="s">
        <v>19</v>
      </c>
      <c r="B15" s="51" t="s">
        <v>21</v>
      </c>
      <c r="C15" s="51"/>
    </row>
    <row r="16" spans="1:3" x14ac:dyDescent="0.25">
      <c r="A16" s="66" t="s">
        <v>20</v>
      </c>
      <c r="B16" s="51" t="s">
        <v>58</v>
      </c>
      <c r="C16" s="51"/>
    </row>
    <row r="17" spans="1:3" x14ac:dyDescent="0.25">
      <c r="A17" s="67"/>
      <c r="B17" s="9" t="s">
        <v>27</v>
      </c>
      <c r="C17" s="10" t="s">
        <v>4</v>
      </c>
    </row>
    <row r="18" spans="1:3" x14ac:dyDescent="0.25">
      <c r="A18" s="67"/>
      <c r="B18" s="11"/>
      <c r="C18" s="11"/>
    </row>
    <row r="19" spans="1:3" x14ac:dyDescent="0.25">
      <c r="A19" s="67"/>
      <c r="B19" s="11"/>
      <c r="C19" s="11"/>
    </row>
    <row r="20" spans="1:3" x14ac:dyDescent="0.25">
      <c r="A20" s="67"/>
      <c r="B20" s="11"/>
      <c r="C20" s="11"/>
    </row>
    <row r="21" spans="1:3" x14ac:dyDescent="0.25">
      <c r="A21" s="13" t="s">
        <v>13</v>
      </c>
      <c r="B21" s="51"/>
      <c r="C21" s="51"/>
    </row>
    <row r="22" spans="1:3" x14ac:dyDescent="0.25">
      <c r="A22" s="13" t="s">
        <v>48</v>
      </c>
      <c r="B22" s="47"/>
      <c r="C22" s="48"/>
    </row>
    <row r="23" spans="1:3" x14ac:dyDescent="0.25">
      <c r="A23" s="13" t="s">
        <v>5</v>
      </c>
      <c r="B23" s="51"/>
      <c r="C23" s="51"/>
    </row>
    <row r="24" spans="1:3" x14ac:dyDescent="0.25">
      <c r="A24" s="13" t="s">
        <v>59</v>
      </c>
      <c r="B24" s="51" t="s">
        <v>22</v>
      </c>
      <c r="C24" s="51"/>
    </row>
    <row r="25" spans="1:3" x14ac:dyDescent="0.25">
      <c r="A25" s="13" t="s">
        <v>26</v>
      </c>
      <c r="B25" s="51"/>
      <c r="C25" s="51"/>
    </row>
    <row r="26" spans="1:3" x14ac:dyDescent="0.25">
      <c r="A26" s="12" t="s">
        <v>60</v>
      </c>
      <c r="B26" s="51" t="s">
        <v>21</v>
      </c>
      <c r="C26" s="51"/>
    </row>
    <row r="27" spans="1:3" x14ac:dyDescent="0.25">
      <c r="A27" s="68" t="s">
        <v>51</v>
      </c>
      <c r="B27" s="68"/>
      <c r="C27" s="68"/>
    </row>
    <row r="28" spans="1:3" ht="14.45" customHeight="1" x14ac:dyDescent="0.25">
      <c r="A28" s="69" t="s">
        <v>25</v>
      </c>
      <c r="B28" s="70"/>
      <c r="C28" s="30"/>
    </row>
    <row r="29" spans="1:3" ht="14.45" customHeight="1" x14ac:dyDescent="0.25">
      <c r="A29" s="71" t="s">
        <v>24</v>
      </c>
      <c r="B29" s="72"/>
      <c r="C29" s="30"/>
    </row>
    <row r="30" spans="1:3" ht="14.45" customHeight="1" x14ac:dyDescent="0.25">
      <c r="A30" s="71" t="s">
        <v>23</v>
      </c>
      <c r="B30" s="72"/>
      <c r="C30" s="31"/>
    </row>
    <row r="31" spans="1:3" ht="14.45" customHeight="1" x14ac:dyDescent="0.25">
      <c r="A31" s="71" t="s">
        <v>136</v>
      </c>
      <c r="B31" s="72"/>
      <c r="C31" s="30"/>
    </row>
    <row r="32" spans="1:3" x14ac:dyDescent="0.25">
      <c r="A32" s="71" t="s">
        <v>137</v>
      </c>
      <c r="B32" s="72"/>
      <c r="C32" s="30"/>
    </row>
    <row r="33" spans="1:3" ht="14.45" customHeight="1" x14ac:dyDescent="0.25">
      <c r="A33" s="71" t="s">
        <v>140</v>
      </c>
      <c r="B33" s="72"/>
      <c r="C33" s="30"/>
    </row>
    <row r="34" spans="1:3" ht="14.45" customHeight="1" x14ac:dyDescent="0.25">
      <c r="A34" s="71" t="s">
        <v>78</v>
      </c>
      <c r="B34" s="72"/>
      <c r="C34" s="32"/>
    </row>
    <row r="35" spans="1:3" x14ac:dyDescent="0.25">
      <c r="A35" s="69" t="s">
        <v>90</v>
      </c>
      <c r="B35" s="70"/>
      <c r="C35" s="33"/>
    </row>
    <row r="36" spans="1:3" x14ac:dyDescent="0.25">
      <c r="A36" s="74" t="s">
        <v>72</v>
      </c>
      <c r="B36" s="74"/>
      <c r="C36" s="74"/>
    </row>
    <row r="37" spans="1:3" x14ac:dyDescent="0.25">
      <c r="A37" s="73" t="s">
        <v>73</v>
      </c>
      <c r="B37" s="73"/>
      <c r="C37" s="11"/>
    </row>
    <row r="38" spans="1:3" x14ac:dyDescent="0.25">
      <c r="A38" s="73" t="s">
        <v>74</v>
      </c>
      <c r="B38" s="73"/>
      <c r="C38" s="11"/>
    </row>
    <row r="39" spans="1:3" x14ac:dyDescent="0.25">
      <c r="A39" s="73" t="s">
        <v>75</v>
      </c>
      <c r="B39" s="73"/>
      <c r="C39" s="11"/>
    </row>
    <row r="40" spans="1:3" x14ac:dyDescent="0.25">
      <c r="A40" s="73" t="s">
        <v>76</v>
      </c>
      <c r="B40" s="73"/>
      <c r="C40" s="11"/>
    </row>
    <row r="41" spans="1:3" x14ac:dyDescent="0.25">
      <c r="A41" s="73" t="s">
        <v>77</v>
      </c>
      <c r="B41" s="73"/>
      <c r="C41" s="11"/>
    </row>
    <row r="42" spans="1:3" x14ac:dyDescent="0.25">
      <c r="A42" s="73" t="s">
        <v>79</v>
      </c>
      <c r="B42" s="73"/>
      <c r="C42" s="11"/>
    </row>
    <row r="43" spans="1:3" x14ac:dyDescent="0.25">
      <c r="A43" s="73" t="s">
        <v>80</v>
      </c>
      <c r="B43" s="73"/>
      <c r="C43" s="11"/>
    </row>
    <row r="44" spans="1:3" x14ac:dyDescent="0.25">
      <c r="A44" s="73" t="s">
        <v>81</v>
      </c>
      <c r="B44" s="73"/>
      <c r="C44" s="11"/>
    </row>
    <row r="45" spans="1:3" x14ac:dyDescent="0.25">
      <c r="A45" s="73" t="s">
        <v>82</v>
      </c>
      <c r="B45" s="73"/>
      <c r="C45" s="11"/>
    </row>
    <row r="46" spans="1:3" x14ac:dyDescent="0.25">
      <c r="A46" s="73" t="s">
        <v>83</v>
      </c>
      <c r="B46" s="73"/>
      <c r="C46" s="11"/>
    </row>
    <row r="47" spans="1:3" x14ac:dyDescent="0.25">
      <c r="A47" s="73" t="s">
        <v>84</v>
      </c>
      <c r="B47" s="73"/>
      <c r="C47" s="11"/>
    </row>
    <row r="48" spans="1:3" x14ac:dyDescent="0.25">
      <c r="A48" s="73" t="s">
        <v>85</v>
      </c>
      <c r="B48" s="73"/>
      <c r="C48" s="11"/>
    </row>
    <row r="49" spans="1:3" x14ac:dyDescent="0.25">
      <c r="A49" s="73" t="s">
        <v>86</v>
      </c>
      <c r="B49" s="73"/>
      <c r="C49" s="11"/>
    </row>
    <row r="50" spans="1:3" x14ac:dyDescent="0.25">
      <c r="A50" s="73" t="s">
        <v>87</v>
      </c>
      <c r="B50" s="73"/>
      <c r="C50" s="11"/>
    </row>
    <row r="51" spans="1:3" x14ac:dyDescent="0.25">
      <c r="A51" s="73" t="s">
        <v>88</v>
      </c>
      <c r="B51" s="73"/>
      <c r="C51" s="11"/>
    </row>
    <row r="52" spans="1:3" ht="30" x14ac:dyDescent="0.25">
      <c r="A52" s="73" t="s">
        <v>89</v>
      </c>
      <c r="B52" s="73"/>
      <c r="C52" s="11" t="s">
        <v>197</v>
      </c>
    </row>
    <row r="53" spans="1:3" x14ac:dyDescent="0.25">
      <c r="A53" s="75"/>
      <c r="B53" s="7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XFC51"/>
  <sheetViews>
    <sheetView topLeftCell="A8" zoomScale="85" zoomScaleNormal="85"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3" t="s">
        <v>30</v>
      </c>
      <c r="B1" s="63"/>
      <c r="C1" s="63"/>
    </row>
    <row r="2" spans="1:6" x14ac:dyDescent="0.25">
      <c r="A2" s="20" t="s">
        <v>14</v>
      </c>
      <c r="B2" s="84" t="str">
        <f>'GENERALES NOTA 321'!B2:C2</f>
        <v>STRO23231509</v>
      </c>
      <c r="C2" s="85"/>
    </row>
    <row r="3" spans="1:6" x14ac:dyDescent="0.25">
      <c r="A3" s="21" t="s">
        <v>2</v>
      </c>
      <c r="B3" s="86" t="str">
        <f>'GENERALES NOTA 321'!B3:C3</f>
        <v>A-20240905/0947</v>
      </c>
      <c r="C3" s="86"/>
    </row>
    <row r="4" spans="1:6" x14ac:dyDescent="0.25">
      <c r="A4" s="21" t="s">
        <v>0</v>
      </c>
      <c r="B4" s="86" t="str">
        <f>'GENERALES NOTA 321'!B4:C4</f>
        <v>TRIBUNAL DE ARBITRAJE DEL CENTRO DE CONCILIACIÓN ARBITRAJE Y AMIGABLE COMPOSICIÓN DE LA CÁMARA DE COMERCIO DE CALI</v>
      </c>
      <c r="C4" s="86"/>
    </row>
    <row r="5" spans="1:6" x14ac:dyDescent="0.25">
      <c r="A5" s="21" t="s">
        <v>93</v>
      </c>
      <c r="B5" s="86" t="str">
        <f>'GENERALES NOTA 321'!B5:C5</f>
        <v>ALLIANZ SEGUROS S.A.</v>
      </c>
      <c r="C5" s="86"/>
    </row>
    <row r="6" spans="1:6" ht="14.45" customHeight="1" x14ac:dyDescent="0.25">
      <c r="A6" s="21" t="s">
        <v>1</v>
      </c>
      <c r="B6" s="86" t="str">
        <f>'GENERALES NOTA 321'!B6:C6</f>
        <v>ROY ALPHA S.A.</v>
      </c>
      <c r="C6" s="86"/>
    </row>
    <row r="7" spans="1:6" x14ac:dyDescent="0.25">
      <c r="A7" s="21" t="s">
        <v>94</v>
      </c>
      <c r="B7" s="86" t="str">
        <f>'GENERALES NOTA 321'!B7:C7</f>
        <v>DEMANDA DIRECTA</v>
      </c>
      <c r="C7" s="86"/>
    </row>
    <row r="8" spans="1:6" ht="30" x14ac:dyDescent="0.25">
      <c r="A8" s="21" t="s">
        <v>33</v>
      </c>
      <c r="B8" s="80">
        <f>'GENERALES NOTA 322'!B15:C15</f>
        <v>714579963</v>
      </c>
      <c r="C8" s="81"/>
    </row>
    <row r="9" spans="1:6" x14ac:dyDescent="0.25">
      <c r="A9" s="87" t="s">
        <v>34</v>
      </c>
      <c r="B9" s="88" t="s">
        <v>35</v>
      </c>
      <c r="C9" s="89"/>
    </row>
    <row r="10" spans="1:6" x14ac:dyDescent="0.25">
      <c r="A10" s="87"/>
      <c r="B10" s="22" t="s">
        <v>36</v>
      </c>
      <c r="C10" s="19">
        <f>'GENERALES NOTA 322'!C17</f>
        <v>0</v>
      </c>
    </row>
    <row r="11" spans="1:6" x14ac:dyDescent="0.25">
      <c r="A11" s="87"/>
      <c r="B11" s="22" t="s">
        <v>37</v>
      </c>
      <c r="C11" s="19">
        <f>'GENERALES NOTA 322'!C18</f>
        <v>714579963</v>
      </c>
    </row>
    <row r="12" spans="1:6" x14ac:dyDescent="0.25">
      <c r="A12" s="87"/>
      <c r="B12" s="88"/>
      <c r="C12" s="89"/>
    </row>
    <row r="13" spans="1:6" x14ac:dyDescent="0.25">
      <c r="A13" s="87"/>
      <c r="B13" s="22" t="s">
        <v>96</v>
      </c>
      <c r="C13" s="24"/>
    </row>
    <row r="14" spans="1:6" x14ac:dyDescent="0.25">
      <c r="A14" s="87"/>
      <c r="B14" s="22" t="s">
        <v>97</v>
      </c>
      <c r="C14" s="24"/>
      <c r="E14" t="s">
        <v>46</v>
      </c>
      <c r="F14" s="17">
        <v>0.7</v>
      </c>
    </row>
    <row r="15" spans="1:6" x14ac:dyDescent="0.25">
      <c r="A15" s="23" t="s">
        <v>31</v>
      </c>
      <c r="B15" s="84" t="s">
        <v>105</v>
      </c>
      <c r="C15" s="85"/>
    </row>
    <row r="16" spans="1:6" ht="89.25" customHeight="1" x14ac:dyDescent="0.25">
      <c r="A16" s="21" t="s">
        <v>32</v>
      </c>
      <c r="B16" s="82" t="s">
        <v>198</v>
      </c>
      <c r="C16" s="83"/>
    </row>
    <row r="17" spans="1:3" ht="28.5" customHeight="1" x14ac:dyDescent="0.25">
      <c r="A17" s="14" t="s">
        <v>39</v>
      </c>
      <c r="B17" s="90">
        <f>((C19+C20+C22+C23)-C26)*C25*C27</f>
        <v>754213912</v>
      </c>
      <c r="C17" s="90"/>
    </row>
    <row r="18" spans="1:3" x14ac:dyDescent="0.25">
      <c r="A18" s="23" t="s">
        <v>40</v>
      </c>
      <c r="B18" s="94" t="s">
        <v>35</v>
      </c>
      <c r="C18" s="95"/>
    </row>
    <row r="19" spans="1:3" ht="90" x14ac:dyDescent="0.25">
      <c r="A19" s="92"/>
      <c r="B19" s="22" t="s">
        <v>201</v>
      </c>
      <c r="C19" s="19">
        <v>186100649</v>
      </c>
    </row>
    <row r="20" spans="1:3" x14ac:dyDescent="0.25">
      <c r="A20" s="93"/>
      <c r="B20" s="22" t="s">
        <v>37</v>
      </c>
      <c r="C20" s="19">
        <v>585683776</v>
      </c>
    </row>
    <row r="21" spans="1:3" x14ac:dyDescent="0.25">
      <c r="A21" s="93"/>
      <c r="B21" s="88" t="s">
        <v>38</v>
      </c>
      <c r="C21" s="89"/>
    </row>
    <row r="22" spans="1:3" x14ac:dyDescent="0.25">
      <c r="A22" s="93"/>
      <c r="B22" s="22" t="s">
        <v>96</v>
      </c>
      <c r="C22" s="19">
        <v>0</v>
      </c>
    </row>
    <row r="23" spans="1:3" ht="45" x14ac:dyDescent="0.25">
      <c r="A23" s="93"/>
      <c r="B23" s="22" t="s">
        <v>98</v>
      </c>
      <c r="C23" s="19">
        <v>0</v>
      </c>
    </row>
    <row r="24" spans="1:3" x14ac:dyDescent="0.25">
      <c r="A24" s="93"/>
      <c r="B24" s="88" t="s">
        <v>99</v>
      </c>
      <c r="C24" s="89"/>
    </row>
    <row r="25" spans="1:3" x14ac:dyDescent="0.25">
      <c r="A25" s="25"/>
      <c r="B25" s="22" t="s">
        <v>103</v>
      </c>
      <c r="C25" s="26">
        <v>1</v>
      </c>
    </row>
    <row r="26" spans="1:3" x14ac:dyDescent="0.25">
      <c r="A26" s="27"/>
      <c r="B26" s="22" t="s">
        <v>100</v>
      </c>
      <c r="C26" s="28">
        <v>17570513</v>
      </c>
    </row>
    <row r="27" spans="1:3" x14ac:dyDescent="0.25">
      <c r="A27" s="27"/>
      <c r="B27" s="22" t="s">
        <v>112</v>
      </c>
      <c r="C27" s="26">
        <v>1</v>
      </c>
    </row>
    <row r="28" spans="1:3" x14ac:dyDescent="0.25">
      <c r="A28" s="18" t="s">
        <v>91</v>
      </c>
      <c r="B28" s="90">
        <f>IFERROR(B17*(VLOOKUP(B15,Hoja2!$G$1:$H$6,2,0)),16666)</f>
        <v>188553478</v>
      </c>
      <c r="C28" s="90"/>
    </row>
    <row r="29" spans="1:3" ht="103.5" customHeight="1" x14ac:dyDescent="0.25">
      <c r="A29" s="21" t="s">
        <v>41</v>
      </c>
      <c r="B29" s="91" t="s">
        <v>200</v>
      </c>
      <c r="C29" s="86"/>
    </row>
    <row r="30" spans="1:3" ht="132" customHeight="1" x14ac:dyDescent="0.25">
      <c r="A30" s="21" t="s">
        <v>42</v>
      </c>
      <c r="B30" s="76" t="s">
        <v>199</v>
      </c>
      <c r="C30" s="77"/>
    </row>
    <row r="31" spans="1:3" ht="26.25" hidden="1" x14ac:dyDescent="0.25">
      <c r="A31" s="78" t="s">
        <v>136</v>
      </c>
      <c r="B31" s="78"/>
      <c r="C31" s="78"/>
    </row>
    <row r="32" spans="1:3" ht="22.5" hidden="1" customHeight="1" x14ac:dyDescent="0.25">
      <c r="A32" s="29" t="s">
        <v>137</v>
      </c>
      <c r="B32" s="86" t="s">
        <v>138</v>
      </c>
      <c r="C32" s="86"/>
    </row>
    <row r="33" spans="1:3" ht="120" hidden="1" customHeight="1" x14ac:dyDescent="0.25">
      <c r="A33" s="29" t="s">
        <v>140</v>
      </c>
      <c r="B33" s="86"/>
      <c r="C33" s="86"/>
    </row>
    <row r="34" spans="1:3" ht="26.1" customHeight="1" x14ac:dyDescent="0.25">
      <c r="A34" s="96" t="s">
        <v>175</v>
      </c>
      <c r="B34" s="96"/>
      <c r="C34" s="96"/>
    </row>
    <row r="35" spans="1:3" x14ac:dyDescent="0.25">
      <c r="A35" s="29" t="s">
        <v>137</v>
      </c>
      <c r="B35" s="97"/>
      <c r="C35" s="97"/>
    </row>
    <row r="36" spans="1:3" ht="78.75" customHeight="1" x14ac:dyDescent="0.25">
      <c r="A36" s="29" t="s">
        <v>174</v>
      </c>
      <c r="B36" s="97"/>
      <c r="C36" s="97"/>
    </row>
    <row r="38" spans="1:3" x14ac:dyDescent="0.25">
      <c r="A38" s="27"/>
      <c r="B38" s="27"/>
      <c r="C38" s="27"/>
    </row>
    <row r="39" spans="1:3" ht="26.25" x14ac:dyDescent="0.25">
      <c r="A39" s="78" t="s">
        <v>168</v>
      </c>
      <c r="B39" s="78"/>
      <c r="C39" s="78"/>
    </row>
    <row r="40" spans="1:3" x14ac:dyDescent="0.25">
      <c r="A40" s="79" t="s">
        <v>171</v>
      </c>
      <c r="B40" s="79"/>
      <c r="C40" s="79"/>
    </row>
    <row r="41" spans="1:3" x14ac:dyDescent="0.25">
      <c r="A41" s="35" t="s">
        <v>150</v>
      </c>
      <c r="B41" s="35" t="s">
        <v>169</v>
      </c>
      <c r="C41" s="36" t="s">
        <v>170</v>
      </c>
    </row>
    <row r="42" spans="1:3" ht="27" x14ac:dyDescent="0.25">
      <c r="A42" s="37" t="s">
        <v>158</v>
      </c>
      <c r="B42" s="38" t="s">
        <v>22</v>
      </c>
      <c r="C42" s="37" t="s">
        <v>172</v>
      </c>
    </row>
    <row r="43" spans="1:3" ht="67.5" x14ac:dyDescent="0.25">
      <c r="A43" s="37" t="s">
        <v>159</v>
      </c>
      <c r="B43" s="38" t="s">
        <v>22</v>
      </c>
      <c r="C43" s="37" t="s">
        <v>151</v>
      </c>
    </row>
    <row r="44" spans="1:3" ht="40.5" x14ac:dyDescent="0.25">
      <c r="A44" s="37" t="s">
        <v>160</v>
      </c>
      <c r="B44" s="38" t="s">
        <v>22</v>
      </c>
      <c r="C44" s="37" t="s">
        <v>173</v>
      </c>
    </row>
    <row r="45" spans="1:3" ht="27" x14ac:dyDescent="0.25">
      <c r="A45" s="37" t="s">
        <v>161</v>
      </c>
      <c r="B45" s="38" t="s">
        <v>22</v>
      </c>
      <c r="C45" s="37" t="s">
        <v>152</v>
      </c>
    </row>
    <row r="46" spans="1:3" x14ac:dyDescent="0.25">
      <c r="A46" s="37" t="s">
        <v>162</v>
      </c>
      <c r="B46" s="38" t="s">
        <v>22</v>
      </c>
      <c r="C46" s="39"/>
    </row>
    <row r="47" spans="1:3" ht="27" x14ac:dyDescent="0.25">
      <c r="A47" s="37" t="s">
        <v>163</v>
      </c>
      <c r="B47" s="38" t="s">
        <v>22</v>
      </c>
      <c r="C47" s="37" t="s">
        <v>153</v>
      </c>
    </row>
    <row r="48" spans="1:3" ht="27" x14ac:dyDescent="0.25">
      <c r="A48" s="37" t="s">
        <v>164</v>
      </c>
      <c r="B48" s="38" t="s">
        <v>22</v>
      </c>
      <c r="C48" s="37" t="s">
        <v>154</v>
      </c>
    </row>
    <row r="49" spans="1:3" x14ac:dyDescent="0.25">
      <c r="A49" s="37" t="s">
        <v>165</v>
      </c>
      <c r="B49" s="38" t="s">
        <v>22</v>
      </c>
      <c r="C49" s="39" t="s">
        <v>155</v>
      </c>
    </row>
    <row r="50" spans="1:3" ht="27" x14ac:dyDescent="0.25">
      <c r="A50" s="37" t="s">
        <v>166</v>
      </c>
      <c r="B50" s="38" t="s">
        <v>22</v>
      </c>
      <c r="C50" s="39" t="s">
        <v>156</v>
      </c>
    </row>
    <row r="51" spans="1:3" ht="27" x14ac:dyDescent="0.25">
      <c r="A51" s="37" t="s">
        <v>167</v>
      </c>
      <c r="B51" s="38" t="s">
        <v>22</v>
      </c>
      <c r="C51" s="39" t="s">
        <v>157</v>
      </c>
    </row>
  </sheetData>
  <sheetProtection algorithmName="SHA-512" hashValue="zSAT2xB9btmtelttzjMmfSFT9j+AL8ls+xlJ5MhS7bocVSue47AHfFYFb5tuCpql/qRsAcZRRe1NS3KXLiJtUA==" saltValue="TTfadjnA+gEECn/xF/E7hw==" spinCount="100000" sheet="1"/>
  <mergeCells count="29">
    <mergeCell ref="A34:C34"/>
    <mergeCell ref="B35:C35"/>
    <mergeCell ref="B36:C36"/>
    <mergeCell ref="B32:C32"/>
    <mergeCell ref="A31:C31"/>
    <mergeCell ref="B33:C33"/>
    <mergeCell ref="B17:C17"/>
    <mergeCell ref="B29:C29"/>
    <mergeCell ref="A19:A24"/>
    <mergeCell ref="B21:C21"/>
    <mergeCell ref="B24:C24"/>
    <mergeCell ref="B28:C28"/>
    <mergeCell ref="B18:C18"/>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Hoja2!$G$1:$G$7</xm:f>
          </x14:formula1>
          <xm:sqref>B15:C15</xm:sqref>
        </x14:dataValidation>
        <x14:dataValidation type="list" allowBlank="1" showInputMessage="1" showErrorMessage="1">
          <x14:formula1>
            <xm:f>Hoja2!$N$1:$N$3</xm:f>
          </x14:formula1>
          <xm:sqref>B32:C32</xm:sqref>
        </x14:dataValidation>
        <x14:dataValidation type="list" allowBlank="1" showInputMessage="1" showErrorMessage="1">
          <x14:formula1>
            <xm:f>Hoja2!$B$1:$B$2</xm:f>
          </x14:formula1>
          <xm:sqref>B42:B51</xm:sqref>
        </x14:dataValidation>
        <x14:dataValidation type="list" allowBlank="1" showInputMessage="1" showErrorMessage="1">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7"/>
  <sheetViews>
    <sheetView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3" t="s">
        <v>43</v>
      </c>
      <c r="B1" s="63"/>
      <c r="C1" s="63"/>
    </row>
    <row r="2" spans="1:3" ht="17.100000000000001" customHeight="1" x14ac:dyDescent="0.25">
      <c r="A2" s="34" t="s">
        <v>14</v>
      </c>
      <c r="B2" s="55" t="str">
        <f>'GENERALES NOTA 321'!B2:C2</f>
        <v>STRO23231509</v>
      </c>
      <c r="C2" s="56"/>
    </row>
    <row r="3" spans="1:3" ht="15.95" customHeight="1" x14ac:dyDescent="0.25">
      <c r="A3" s="5" t="s">
        <v>119</v>
      </c>
      <c r="B3" s="51" t="str">
        <f>'GENERALES NOTA 322'!B2:C2</f>
        <v>A-20240905/0947</v>
      </c>
      <c r="C3" s="51"/>
    </row>
    <row r="4" spans="1:3" x14ac:dyDescent="0.25">
      <c r="A4" s="5" t="s">
        <v>110</v>
      </c>
      <c r="B4" s="51" t="str">
        <f>'GENERALES NOTA 322'!B3:C3</f>
        <v>TRIBUNAL DE ARBITRAJE DEL CENTRO DE CONCILIACIÓN ARBITRAJE Y AMIGABLE COMPOSICIÓN DE LA CÁMARA DE COMERCIO DE CALI</v>
      </c>
      <c r="C4" s="51"/>
    </row>
    <row r="5" spans="1:3" ht="29.1" customHeight="1" x14ac:dyDescent="0.25">
      <c r="A5" s="5" t="s">
        <v>120</v>
      </c>
      <c r="B5" s="51" t="str">
        <f>'GENERALES NOTA 322'!B4:C4</f>
        <v>ALLIANZ SEGUROS S.A.</v>
      </c>
      <c r="C5" s="51"/>
    </row>
    <row r="6" spans="1:3" x14ac:dyDescent="0.25">
      <c r="A6" s="5" t="s">
        <v>121</v>
      </c>
      <c r="B6" s="51" t="str">
        <f>'GENERALES NOTA 322'!B5:C5</f>
        <v>ROY ALPHA S.A.</v>
      </c>
      <c r="C6" s="51"/>
    </row>
    <row r="7" spans="1:3" ht="43.5" customHeight="1" x14ac:dyDescent="0.25">
      <c r="A7" s="5" t="s">
        <v>122</v>
      </c>
      <c r="B7" s="51" t="str">
        <f>'GENERALES NOTA 322'!B6:C6</f>
        <v>DEMANDA DIRECTA</v>
      </c>
      <c r="C7" s="51"/>
    </row>
    <row r="8" spans="1:3" x14ac:dyDescent="0.25">
      <c r="A8" s="5" t="s">
        <v>101</v>
      </c>
      <c r="B8" s="51" t="s">
        <v>105</v>
      </c>
      <c r="C8" s="51"/>
    </row>
    <row r="9" spans="1:3" x14ac:dyDescent="0.25">
      <c r="A9" s="15" t="s">
        <v>40</v>
      </c>
      <c r="B9" s="98"/>
      <c r="C9" s="98"/>
    </row>
    <row r="10" spans="1:3" x14ac:dyDescent="0.25">
      <c r="A10" s="15" t="s">
        <v>141</v>
      </c>
      <c r="B10" s="51"/>
      <c r="C10" s="51"/>
    </row>
    <row r="11" spans="1:3" x14ac:dyDescent="0.25">
      <c r="A11" s="15" t="s">
        <v>140</v>
      </c>
      <c r="B11" s="99"/>
      <c r="C11" s="75"/>
    </row>
    <row r="12" spans="1:3" ht="30" x14ac:dyDescent="0.25">
      <c r="A12" s="5" t="s">
        <v>142</v>
      </c>
      <c r="B12" s="51"/>
      <c r="C12" s="51"/>
    </row>
    <row r="13" spans="1:3" ht="30" x14ac:dyDescent="0.25">
      <c r="A13" s="5" t="s">
        <v>143</v>
      </c>
      <c r="B13" s="51"/>
      <c r="C13" s="51"/>
    </row>
    <row r="14" spans="1:3" x14ac:dyDescent="0.25">
      <c r="A14" s="5" t="s">
        <v>144</v>
      </c>
      <c r="B14" s="55"/>
      <c r="C14" s="56"/>
    </row>
    <row r="15" spans="1:3" x14ac:dyDescent="0.25">
      <c r="A15" s="15" t="s">
        <v>145</v>
      </c>
      <c r="B15" s="51"/>
      <c r="C15" s="51"/>
    </row>
    <row r="16" spans="1:3" ht="100.5" customHeight="1" x14ac:dyDescent="0.25">
      <c r="A16" s="11" t="s">
        <v>146</v>
      </c>
      <c r="B16" s="75"/>
      <c r="C16" s="75"/>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6" t="s">
        <v>117</v>
      </c>
      <c r="B1" s="106"/>
      <c r="C1" s="106"/>
    </row>
    <row r="2" spans="1:3" x14ac:dyDescent="0.25">
      <c r="A2" s="34" t="s">
        <v>14</v>
      </c>
      <c r="B2" s="55" t="s">
        <v>202</v>
      </c>
      <c r="C2" s="56"/>
    </row>
    <row r="3" spans="1:3" ht="23.45" customHeight="1" x14ac:dyDescent="0.25">
      <c r="A3" s="5" t="s">
        <v>2</v>
      </c>
      <c r="B3" s="49" t="s">
        <v>179</v>
      </c>
      <c r="C3" s="50"/>
    </row>
    <row r="4" spans="1:3" x14ac:dyDescent="0.25">
      <c r="A4" s="5" t="s">
        <v>0</v>
      </c>
      <c r="B4" s="47" t="s">
        <v>180</v>
      </c>
      <c r="C4" s="48"/>
    </row>
    <row r="5" spans="1:3" ht="15" customHeight="1" x14ac:dyDescent="0.25">
      <c r="A5" s="5" t="s">
        <v>93</v>
      </c>
      <c r="B5" s="47" t="s">
        <v>181</v>
      </c>
      <c r="C5" s="48"/>
    </row>
    <row r="6" spans="1:3" ht="15" customHeight="1" x14ac:dyDescent="0.25">
      <c r="A6" s="5" t="s">
        <v>1</v>
      </c>
      <c r="B6" s="105" t="s">
        <v>182</v>
      </c>
      <c r="C6" s="48"/>
    </row>
    <row r="7" spans="1:3" x14ac:dyDescent="0.25">
      <c r="A7" s="5" t="s">
        <v>94</v>
      </c>
      <c r="B7" s="51" t="s">
        <v>95</v>
      </c>
      <c r="C7" s="51"/>
    </row>
    <row r="8" spans="1:3" x14ac:dyDescent="0.25">
      <c r="A8" s="5" t="s">
        <v>101</v>
      </c>
      <c r="B8" s="51" t="s">
        <v>45</v>
      </c>
      <c r="C8" s="51"/>
    </row>
    <row r="9" spans="1:3" x14ac:dyDescent="0.25">
      <c r="A9" s="15" t="s">
        <v>40</v>
      </c>
      <c r="B9" s="100">
        <v>754213912</v>
      </c>
      <c r="C9" s="101"/>
    </row>
    <row r="10" spans="1:3" x14ac:dyDescent="0.25">
      <c r="A10" s="5" t="s">
        <v>113</v>
      </c>
      <c r="B10" s="102">
        <v>0</v>
      </c>
      <c r="C10" s="103"/>
    </row>
    <row r="11" spans="1:3" ht="42" customHeight="1" x14ac:dyDescent="0.25">
      <c r="A11" s="5" t="s">
        <v>149</v>
      </c>
      <c r="B11" s="54" t="s">
        <v>203</v>
      </c>
      <c r="C11" s="51"/>
    </row>
    <row r="12" spans="1:3" ht="20.25" customHeight="1" x14ac:dyDescent="0.25">
      <c r="A12" s="5" t="s">
        <v>116</v>
      </c>
      <c r="B12" s="51"/>
      <c r="C12" s="51"/>
    </row>
    <row r="13" spans="1:3" ht="18.75" customHeight="1" x14ac:dyDescent="0.25">
      <c r="A13" s="5" t="s">
        <v>176</v>
      </c>
      <c r="B13" s="104"/>
      <c r="C13" s="104"/>
    </row>
    <row r="14" spans="1:3" x14ac:dyDescent="0.25">
      <c r="A14" s="5" t="s">
        <v>177</v>
      </c>
      <c r="B14" s="51"/>
      <c r="C14" s="51"/>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8"/>
  <sheetViews>
    <sheetView tabSelected="1" topLeftCell="A16" zoomScaleNormal="100" workbookViewId="0">
      <selection activeCell="B27" sqref="B27:C27"/>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6" t="s">
        <v>118</v>
      </c>
      <c r="B1" s="106"/>
      <c r="C1" s="106"/>
    </row>
    <row r="2" spans="1:3" ht="14.1" customHeight="1" x14ac:dyDescent="0.25">
      <c r="A2" s="13" t="s">
        <v>14</v>
      </c>
      <c r="B2" s="55" t="str">
        <f>'GENERALES NOTA 321'!B2:C2</f>
        <v>STRO23231509</v>
      </c>
      <c r="C2" s="56"/>
    </row>
    <row r="3" spans="1:3" x14ac:dyDescent="0.25">
      <c r="A3" s="5" t="s">
        <v>2</v>
      </c>
      <c r="B3" s="51" t="str">
        <f>'GENERALES NOTA 322'!B2:C2</f>
        <v>A-20240905/0947</v>
      </c>
      <c r="C3" s="51"/>
    </row>
    <row r="4" spans="1:3" x14ac:dyDescent="0.25">
      <c r="A4" s="5" t="s">
        <v>0</v>
      </c>
      <c r="B4" s="51" t="str">
        <f>'GENERALES NOTA 322'!B3:C3</f>
        <v>TRIBUNAL DE ARBITRAJE DEL CENTRO DE CONCILIACIÓN ARBITRAJE Y AMIGABLE COMPOSICIÓN DE LA CÁMARA DE COMERCIO DE CALI</v>
      </c>
      <c r="C4" s="51"/>
    </row>
    <row r="5" spans="1:3" x14ac:dyDescent="0.25">
      <c r="A5" s="5" t="s">
        <v>93</v>
      </c>
      <c r="B5" s="51" t="str">
        <f>'GENERALES NOTA 322'!B4:C4</f>
        <v>ALLIANZ SEGUROS S.A.</v>
      </c>
      <c r="C5" s="51"/>
    </row>
    <row r="6" spans="1:3" x14ac:dyDescent="0.25">
      <c r="A6" s="5" t="s">
        <v>1</v>
      </c>
      <c r="B6" s="51" t="str">
        <f>'GENERALES NOTA 322'!B5:C5</f>
        <v>ROY ALPHA S.A.</v>
      </c>
      <c r="C6" s="51"/>
    </row>
    <row r="7" spans="1:3" x14ac:dyDescent="0.25">
      <c r="A7" s="5" t="s">
        <v>94</v>
      </c>
      <c r="B7" s="51" t="str">
        <f>'GENERALES NOTA 322'!B6:C6</f>
        <v>DEMANDA DIRECTA</v>
      </c>
      <c r="C7" s="51"/>
    </row>
    <row r="8" spans="1:3" x14ac:dyDescent="0.25">
      <c r="A8" s="5" t="s">
        <v>114</v>
      </c>
      <c r="B8" s="51" t="str">
        <f>'GENERALES NOTA 325'!B8:C8</f>
        <v>EVENTUAL GENERALES</v>
      </c>
      <c r="C8" s="51"/>
    </row>
    <row r="9" spans="1:3" ht="24" customHeight="1" x14ac:dyDescent="0.25">
      <c r="A9" s="5" t="s">
        <v>115</v>
      </c>
      <c r="B9" s="51"/>
      <c r="C9" s="51"/>
    </row>
    <row r="10" spans="1:3" ht="88.5" customHeight="1" x14ac:dyDescent="0.25">
      <c r="A10" s="5" t="s">
        <v>147</v>
      </c>
      <c r="B10" s="51"/>
      <c r="C10" s="51"/>
    </row>
    <row r="11" spans="1:3" ht="43.5" customHeight="1" x14ac:dyDescent="0.25">
      <c r="A11" s="109"/>
      <c r="B11" s="109"/>
      <c r="C11" s="109"/>
    </row>
    <row r="12" spans="1:3" hidden="1" x14ac:dyDescent="0.25">
      <c r="A12" s="110"/>
      <c r="B12" s="110"/>
      <c r="C12" s="110"/>
    </row>
    <row r="13" spans="1:3" ht="18.75" x14ac:dyDescent="0.25">
      <c r="A13" s="106" t="s">
        <v>148</v>
      </c>
      <c r="B13" s="106"/>
      <c r="C13" s="106"/>
    </row>
    <row r="14" spans="1:3" x14ac:dyDescent="0.25">
      <c r="A14" s="23" t="s">
        <v>31</v>
      </c>
      <c r="B14" s="84" t="s">
        <v>105</v>
      </c>
      <c r="C14" s="85"/>
    </row>
    <row r="15" spans="1:3" ht="287.25" customHeight="1" x14ac:dyDescent="0.25">
      <c r="A15" s="21" t="s">
        <v>32</v>
      </c>
      <c r="B15" s="82" t="s">
        <v>205</v>
      </c>
      <c r="C15" s="83"/>
    </row>
    <row r="16" spans="1:3" ht="45" x14ac:dyDescent="0.25">
      <c r="A16" s="14" t="s">
        <v>39</v>
      </c>
      <c r="B16" s="90">
        <f>((C18+C19+C21+C22)-C25)*C24*C26</f>
        <v>834548779</v>
      </c>
      <c r="C16" s="90"/>
    </row>
    <row r="17" spans="1:3" x14ac:dyDescent="0.25">
      <c r="A17" s="23" t="s">
        <v>40</v>
      </c>
      <c r="B17" s="94" t="s">
        <v>35</v>
      </c>
      <c r="C17" s="95"/>
    </row>
    <row r="18" spans="1:3" ht="105" x14ac:dyDescent="0.25">
      <c r="A18" s="92"/>
      <c r="B18" s="22" t="s">
        <v>204</v>
      </c>
      <c r="C18" s="19">
        <v>266435516</v>
      </c>
    </row>
    <row r="19" spans="1:3" x14ac:dyDescent="0.25">
      <c r="A19" s="93"/>
      <c r="B19" s="22" t="s">
        <v>37</v>
      </c>
      <c r="C19" s="19">
        <v>585683776</v>
      </c>
    </row>
    <row r="20" spans="1:3" x14ac:dyDescent="0.25">
      <c r="A20" s="93"/>
      <c r="B20" s="88" t="s">
        <v>38</v>
      </c>
      <c r="C20" s="89"/>
    </row>
    <row r="21" spans="1:3" x14ac:dyDescent="0.25">
      <c r="A21" s="93"/>
      <c r="B21" s="22" t="s">
        <v>96</v>
      </c>
      <c r="C21" s="19">
        <v>0</v>
      </c>
    </row>
    <row r="22" spans="1:3" ht="30" x14ac:dyDescent="0.25">
      <c r="A22" s="93"/>
      <c r="B22" s="22" t="s">
        <v>98</v>
      </c>
      <c r="C22" s="19">
        <v>0</v>
      </c>
    </row>
    <row r="23" spans="1:3" x14ac:dyDescent="0.25">
      <c r="A23" s="93"/>
      <c r="B23" s="88" t="s">
        <v>99</v>
      </c>
      <c r="C23" s="89"/>
    </row>
    <row r="24" spans="1:3" x14ac:dyDescent="0.25">
      <c r="A24" s="25"/>
      <c r="B24" s="22" t="s">
        <v>103</v>
      </c>
      <c r="C24" s="26">
        <v>1</v>
      </c>
    </row>
    <row r="25" spans="1:3" x14ac:dyDescent="0.25">
      <c r="A25" s="27"/>
      <c r="B25" s="22" t="s">
        <v>100</v>
      </c>
      <c r="C25" s="28">
        <v>17570513</v>
      </c>
    </row>
    <row r="26" spans="1:3" x14ac:dyDescent="0.25">
      <c r="A26" s="27"/>
      <c r="B26" s="40" t="s">
        <v>112</v>
      </c>
      <c r="C26" s="41">
        <v>1</v>
      </c>
    </row>
    <row r="27" spans="1:3" x14ac:dyDescent="0.25">
      <c r="A27" s="42" t="s">
        <v>91</v>
      </c>
      <c r="B27" s="107">
        <f>IFERROR(B16*(VLOOKUP(B14,Hoja2!$G$1:$H$6,2,0)),16666)</f>
        <v>208637194.75</v>
      </c>
      <c r="C27" s="107"/>
    </row>
    <row r="28" spans="1:3" ht="95.25" customHeight="1" x14ac:dyDescent="0.25">
      <c r="A28" s="43" t="s">
        <v>178</v>
      </c>
      <c r="B28" s="111" t="s">
        <v>206</v>
      </c>
      <c r="C28" s="108"/>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formula1>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Hoja2!$N$1:$N$3</xm:f>
          </x14:formula1>
          <xm:sqref>B9:C9</xm:sqref>
        </x14:dataValidation>
        <x14:dataValidation type="list" allowBlank="1" showInputMessage="1" showErrorMessage="1">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138</v>
      </c>
    </row>
    <row r="2" spans="1:14" x14ac:dyDescent="0.25">
      <c r="A2" t="s">
        <v>52</v>
      </c>
      <c r="B2" t="s">
        <v>22</v>
      </c>
      <c r="C2" t="s">
        <v>56</v>
      </c>
      <c r="D2" s="2" t="s">
        <v>49</v>
      </c>
      <c r="E2" s="1" t="s">
        <v>8</v>
      </c>
      <c r="F2" s="2" t="s">
        <v>44</v>
      </c>
      <c r="G2" s="2" t="s">
        <v>105</v>
      </c>
      <c r="H2" s="4">
        <v>0.25</v>
      </c>
      <c r="I2" t="s">
        <v>62</v>
      </c>
      <c r="J2" t="s">
        <v>67</v>
      </c>
      <c r="L2" t="s">
        <v>95</v>
      </c>
      <c r="N2" s="2" t="s">
        <v>139</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DDDB4-EB00-4607-AC53-8BCF31B5F15D}">
  <ds:schemaRef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http://schemas.openxmlformats.org/package/2006/metadata/core-propertie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D666D2-4C51-47A3-A977-871B35ABE3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Darling Muñoz</cp:lastModifiedBy>
  <dcterms:created xsi:type="dcterms:W3CDTF">2020-12-07T14:41:17Z</dcterms:created>
  <dcterms:modified xsi:type="dcterms:W3CDTF">2025-05-30T23:51:54Z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