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https://rgcayc-my.sharepoint.com/personal/cmurcia_rgc_com_co/Documents/2024/PROYECTO DE RESPUESTA/Cartera/ANTECEDENTES/BONSANA IPS SAS Nit 900615608/"/>
    </mc:Choice>
  </mc:AlternateContent>
  <xr:revisionPtr revIDLastSave="135" documentId="8_{A456FCA7-1E8B-4F5C-BCC0-75E6716849FC}" xr6:coauthVersionLast="47" xr6:coauthVersionMax="47" xr10:uidLastSave="{CF463E61-CEEE-487E-8B7A-E0E5B05A556C}"/>
  <bookViews>
    <workbookView xWindow="-120" yWindow="-120" windowWidth="20730" windowHeight="11160" tabRatio="655" firstSheet="1" activeTab="1" xr2:uid="{00000000-000D-0000-FFFF-FFFF00000000}"/>
  </bookViews>
  <sheets>
    <sheet name="Instructivo diligenciamiento" sheetId="7" state="hidden" r:id="rId1"/>
    <sheet name="Formato" sheetId="2" r:id="rId2"/>
    <sheet name="ESTADOS DE CARTERA" sheetId="8" state="hidden" r:id="rId3"/>
    <sheet name="CODIGOS DE AUDITORIA" sheetId="9" state="hidden" r:id="rId4"/>
    <sheet name="Formato (2)" sheetId="4" state="hidden" r:id="rId5"/>
    <sheet name="Preconciliacion" sheetId="5" r:id="rId6"/>
    <sheet name="Hoja1" sheetId="3" state="hidden" r:id="rId7"/>
    <sheet name="Certificados de cobertura" sheetId="6" state="hidden" r:id="rId8"/>
  </sheets>
  <definedNames>
    <definedName name="_xlnm._FilterDatabase" localSheetId="7" hidden="1">'Certificados de cobertura'!$A$1:$J$1</definedName>
    <definedName name="_xlnm._FilterDatabase" localSheetId="1" hidden="1">Formato!$A$5:$Y$44</definedName>
    <definedName name="_xlnm._FilterDatabase" localSheetId="4" hidden="1">'Formato (2)'!$A$1:$AF$1</definedName>
    <definedName name="FACTURA.">'Formato (2)'!$B$1:$AF$1</definedName>
  </definedNames>
  <calcPr calcId="191029"/>
  <pivotCaches>
    <pivotCache cacheId="301" r:id="rId9"/>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3" i="4" l="1"/>
  <c r="K32" i="4"/>
  <c r="K31" i="4"/>
  <c r="K30" i="4"/>
  <c r="K29" i="4"/>
  <c r="K28" i="4"/>
  <c r="K27" i="4"/>
  <c r="K26" i="4"/>
  <c r="K25" i="4"/>
  <c r="K24" i="4"/>
  <c r="K23" i="4"/>
  <c r="K22" i="4"/>
  <c r="K21" i="4"/>
  <c r="K20" i="4"/>
  <c r="K19" i="4"/>
  <c r="K18" i="4"/>
  <c r="K17" i="4"/>
  <c r="K16" i="4"/>
  <c r="K15" i="4"/>
  <c r="K14" i="4"/>
  <c r="K13" i="4"/>
  <c r="K12" i="4"/>
  <c r="K11" i="4"/>
  <c r="K10" i="4"/>
  <c r="K9" i="4"/>
  <c r="K8" i="4"/>
  <c r="K7" i="4"/>
  <c r="K6" i="4"/>
  <c r="K5" i="4"/>
  <c r="K4" i="4"/>
  <c r="K3" i="4"/>
  <c r="K2" i="4"/>
  <c r="Q44" i="2"/>
  <c r="P44" i="2"/>
  <c r="O44" i="2"/>
  <c r="J44" i="2"/>
  <c r="Y39" i="4"/>
  <c r="V27" i="4"/>
  <c r="V28" i="4"/>
  <c r="V29" i="4"/>
  <c r="V31" i="4"/>
  <c r="V32" i="4"/>
  <c r="V33" i="4"/>
  <c r="V34" i="4"/>
  <c r="V35" i="4"/>
  <c r="V36" i="4"/>
  <c r="V37" i="4"/>
  <c r="V38" i="4"/>
  <c r="V39" i="4"/>
  <c r="D29" i="4"/>
  <c r="D36" i="4"/>
  <c r="D37" i="4"/>
  <c r="A27" i="4"/>
  <c r="B27" i="4"/>
  <c r="C27" i="4"/>
  <c r="D27" i="4"/>
  <c r="E27" i="4"/>
  <c r="F27" i="4"/>
  <c r="G27" i="4"/>
  <c r="H27" i="4"/>
  <c r="I27" i="4"/>
  <c r="L27" i="4"/>
  <c r="M27" i="4"/>
  <c r="N27" i="4"/>
  <c r="O27" i="4" s="1"/>
  <c r="P27" i="4"/>
  <c r="Q27" i="4"/>
  <c r="R27" i="4"/>
  <c r="S27" i="4"/>
  <c r="T27" i="4"/>
  <c r="U27" i="4"/>
  <c r="Y27" i="4"/>
  <c r="A28" i="4"/>
  <c r="B28" i="4"/>
  <c r="C28" i="4"/>
  <c r="D28" i="4"/>
  <c r="E28" i="4"/>
  <c r="F28" i="4"/>
  <c r="G28" i="4"/>
  <c r="H28" i="4"/>
  <c r="I28" i="4"/>
  <c r="L28" i="4"/>
  <c r="M28" i="4"/>
  <c r="N28" i="4"/>
  <c r="O28" i="4" s="1"/>
  <c r="P28" i="4"/>
  <c r="Q28" i="4"/>
  <c r="R28" i="4"/>
  <c r="S28" i="4"/>
  <c r="T28" i="4"/>
  <c r="U28" i="4"/>
  <c r="Y28" i="4"/>
  <c r="A29" i="4"/>
  <c r="B29" i="4"/>
  <c r="C29" i="4"/>
  <c r="E29" i="4"/>
  <c r="F29" i="4"/>
  <c r="G29" i="4"/>
  <c r="H29" i="4"/>
  <c r="I29" i="4"/>
  <c r="L29" i="4"/>
  <c r="M29" i="4"/>
  <c r="N29" i="4"/>
  <c r="O29" i="4" s="1"/>
  <c r="P29" i="4"/>
  <c r="Q29" i="4"/>
  <c r="R29" i="4"/>
  <c r="S29" i="4"/>
  <c r="T29" i="4"/>
  <c r="U29" i="4"/>
  <c r="Y29" i="4"/>
  <c r="A30" i="4"/>
  <c r="B30" i="4"/>
  <c r="C30" i="4"/>
  <c r="D30" i="4"/>
  <c r="E30" i="4"/>
  <c r="F30" i="4"/>
  <c r="G30" i="4"/>
  <c r="H30" i="4"/>
  <c r="I30" i="4"/>
  <c r="L30" i="4"/>
  <c r="M30" i="4"/>
  <c r="N30" i="4"/>
  <c r="O30" i="4" s="1"/>
  <c r="P30" i="4"/>
  <c r="Q30" i="4"/>
  <c r="R30" i="4"/>
  <c r="S30" i="4"/>
  <c r="T30" i="4"/>
  <c r="U30" i="4"/>
  <c r="V30" i="4"/>
  <c r="Y30" i="4"/>
  <c r="A31" i="4"/>
  <c r="B31" i="4"/>
  <c r="C31" i="4"/>
  <c r="D31" i="4"/>
  <c r="E31" i="4"/>
  <c r="F31" i="4"/>
  <c r="G31" i="4"/>
  <c r="H31" i="4"/>
  <c r="I31" i="4"/>
  <c r="L31" i="4"/>
  <c r="M31" i="4"/>
  <c r="N31" i="4"/>
  <c r="O31" i="4" s="1"/>
  <c r="P31" i="4"/>
  <c r="Q31" i="4"/>
  <c r="R31" i="4"/>
  <c r="S31" i="4"/>
  <c r="T31" i="4"/>
  <c r="U31" i="4"/>
  <c r="A32" i="4"/>
  <c r="B32" i="4"/>
  <c r="C32" i="4"/>
  <c r="D32" i="4"/>
  <c r="E32" i="4"/>
  <c r="F32" i="4"/>
  <c r="G32" i="4"/>
  <c r="H32" i="4"/>
  <c r="I32" i="4"/>
  <c r="L32" i="4"/>
  <c r="M32" i="4"/>
  <c r="N32" i="4"/>
  <c r="O32" i="4" s="1"/>
  <c r="P32" i="4"/>
  <c r="Q32" i="4"/>
  <c r="R32" i="4"/>
  <c r="S32" i="4"/>
  <c r="T32" i="4"/>
  <c r="U32" i="4"/>
  <c r="Y32" i="4"/>
  <c r="A33" i="4"/>
  <c r="B33" i="4"/>
  <c r="C33" i="4"/>
  <c r="D33" i="4"/>
  <c r="E33" i="4"/>
  <c r="F33" i="4"/>
  <c r="G33" i="4"/>
  <c r="H33" i="4"/>
  <c r="I33" i="4"/>
  <c r="L33" i="4"/>
  <c r="M33" i="4"/>
  <c r="N33" i="4"/>
  <c r="O33" i="4" s="1"/>
  <c r="P33" i="4"/>
  <c r="Q33" i="4"/>
  <c r="R33" i="4"/>
  <c r="S33" i="4"/>
  <c r="T33" i="4"/>
  <c r="U33" i="4"/>
  <c r="Y33" i="4"/>
  <c r="A34" i="4"/>
  <c r="B34" i="4"/>
  <c r="C34" i="4"/>
  <c r="D34" i="4"/>
  <c r="E34" i="4"/>
  <c r="F34" i="4"/>
  <c r="G34" i="4"/>
  <c r="H34" i="4"/>
  <c r="I34" i="4"/>
  <c r="K34" i="4"/>
  <c r="L34" i="4"/>
  <c r="M34" i="4"/>
  <c r="N34" i="4"/>
  <c r="O34" i="4" s="1"/>
  <c r="P34" i="4"/>
  <c r="Q34" i="4"/>
  <c r="R34" i="4"/>
  <c r="S34" i="4"/>
  <c r="T34" i="4"/>
  <c r="U34" i="4"/>
  <c r="Y34" i="4"/>
  <c r="A35" i="4"/>
  <c r="B35" i="4"/>
  <c r="C35" i="4"/>
  <c r="D35" i="4"/>
  <c r="E35" i="4"/>
  <c r="F35" i="4"/>
  <c r="G35" i="4"/>
  <c r="H35" i="4"/>
  <c r="I35" i="4"/>
  <c r="K35" i="4"/>
  <c r="L35" i="4"/>
  <c r="M35" i="4"/>
  <c r="N35" i="4"/>
  <c r="O35" i="4" s="1"/>
  <c r="P35" i="4"/>
  <c r="Q35" i="4"/>
  <c r="R35" i="4"/>
  <c r="S35" i="4"/>
  <c r="T35" i="4"/>
  <c r="U35" i="4"/>
  <c r="Y35" i="4"/>
  <c r="A36" i="4"/>
  <c r="B36" i="4"/>
  <c r="C36" i="4"/>
  <c r="E36" i="4"/>
  <c r="F36" i="4"/>
  <c r="G36" i="4"/>
  <c r="H36" i="4"/>
  <c r="I36" i="4"/>
  <c r="K36" i="4"/>
  <c r="L36" i="4"/>
  <c r="M36" i="4"/>
  <c r="N36" i="4"/>
  <c r="O36" i="4" s="1"/>
  <c r="P36" i="4"/>
  <c r="Q36" i="4"/>
  <c r="R36" i="4"/>
  <c r="S36" i="4"/>
  <c r="T36" i="4"/>
  <c r="U36" i="4"/>
  <c r="Y36" i="4"/>
  <c r="A37" i="4"/>
  <c r="B37" i="4"/>
  <c r="C37" i="4"/>
  <c r="E37" i="4"/>
  <c r="F37" i="4"/>
  <c r="G37" i="4"/>
  <c r="H37" i="4"/>
  <c r="I37" i="4"/>
  <c r="K37" i="4"/>
  <c r="L37" i="4"/>
  <c r="M37" i="4"/>
  <c r="N37" i="4"/>
  <c r="O37" i="4" s="1"/>
  <c r="P37" i="4"/>
  <c r="Q37" i="4"/>
  <c r="R37" i="4"/>
  <c r="S37" i="4"/>
  <c r="T37" i="4"/>
  <c r="U37" i="4"/>
  <c r="Y37" i="4"/>
  <c r="A38" i="4"/>
  <c r="B38" i="4"/>
  <c r="C38" i="4"/>
  <c r="D38" i="4"/>
  <c r="E38" i="4"/>
  <c r="F38" i="4"/>
  <c r="G38" i="4"/>
  <c r="H38" i="4"/>
  <c r="I38" i="4"/>
  <c r="K38" i="4"/>
  <c r="L38" i="4"/>
  <c r="M38" i="4"/>
  <c r="N38" i="4"/>
  <c r="O38" i="4" s="1"/>
  <c r="P38" i="4"/>
  <c r="Q38" i="4"/>
  <c r="R38" i="4"/>
  <c r="S38" i="4"/>
  <c r="T38" i="4"/>
  <c r="U38" i="4"/>
  <c r="Y38" i="4"/>
  <c r="A39" i="4"/>
  <c r="B39" i="4"/>
  <c r="C39" i="4"/>
  <c r="D39" i="4"/>
  <c r="E39" i="4"/>
  <c r="F39" i="4"/>
  <c r="G39" i="4"/>
  <c r="H39" i="4"/>
  <c r="I39" i="4"/>
  <c r="K39" i="4"/>
  <c r="L39" i="4"/>
  <c r="M39" i="4"/>
  <c r="N39" i="4"/>
  <c r="O39" i="4" s="1"/>
  <c r="P39" i="4"/>
  <c r="Q39" i="4"/>
  <c r="R39" i="4"/>
  <c r="S39" i="4"/>
  <c r="T39" i="4"/>
  <c r="U39" i="4"/>
  <c r="W31" i="4" l="1"/>
  <c r="X37" i="4"/>
  <c r="X29" i="4"/>
  <c r="Y31" i="4"/>
  <c r="W34" i="4"/>
  <c r="J39" i="4"/>
  <c r="J38" i="4"/>
  <c r="J35" i="4"/>
  <c r="J34" i="4"/>
  <c r="J32" i="4"/>
  <c r="J28" i="4"/>
  <c r="W28" i="4"/>
  <c r="W32" i="4"/>
  <c r="J37" i="4"/>
  <c r="J36" i="4"/>
  <c r="J33" i="4"/>
  <c r="J30" i="4"/>
  <c r="J29" i="4"/>
  <c r="J27" i="4"/>
  <c r="J31" i="4"/>
  <c r="W38" i="4"/>
  <c r="AA38" i="4"/>
  <c r="Z31" i="4"/>
  <c r="W30" i="4"/>
  <c r="X28" i="4"/>
  <c r="Z32" i="4"/>
  <c r="Z37" i="4"/>
  <c r="X32" i="4"/>
  <c r="Z29" i="4"/>
  <c r="AA27" i="4"/>
  <c r="AA35" i="4" l="1"/>
  <c r="AB35" i="4" s="1"/>
  <c r="W39" i="4"/>
  <c r="X34" i="4"/>
  <c r="Z28" i="4"/>
  <c r="W27" i="4"/>
  <c r="Z33" i="4"/>
  <c r="X35" i="4"/>
  <c r="W33" i="4"/>
  <c r="Z35" i="4"/>
  <c r="W36" i="4"/>
  <c r="X36" i="4"/>
  <c r="Z34" i="4"/>
  <c r="W35" i="4"/>
  <c r="X33" i="4"/>
  <c r="X38" i="4"/>
  <c r="Z36" i="4"/>
  <c r="X27" i="4"/>
  <c r="Z38" i="4"/>
  <c r="Z30" i="4"/>
  <c r="Z27" i="4"/>
  <c r="W37" i="4"/>
  <c r="X39" i="4"/>
  <c r="W29" i="4"/>
  <c r="Z39" i="4"/>
  <c r="AB38" i="4"/>
  <c r="AB27" i="4"/>
  <c r="AA30" i="4"/>
  <c r="AB30" i="4" s="1"/>
  <c r="AA28" i="4"/>
  <c r="AA37" i="4"/>
  <c r="AB37" i="4" s="1"/>
  <c r="AA39" i="4"/>
  <c r="AB39" i="4" s="1"/>
  <c r="AA34" i="4"/>
  <c r="AB34" i="4" s="1"/>
  <c r="AA29" i="4"/>
  <c r="AB29" i="4" s="1"/>
  <c r="AA31" i="4"/>
  <c r="AB31" i="4" s="1"/>
  <c r="AA32" i="4"/>
  <c r="AB32" i="4" s="1"/>
  <c r="X30" i="4"/>
  <c r="X31" i="4"/>
  <c r="AA36" i="4"/>
  <c r="AB36" i="4" s="1"/>
  <c r="AA33" i="4"/>
  <c r="AB33" i="4" s="1"/>
  <c r="X3" i="4" l="1"/>
  <c r="X5" i="4"/>
  <c r="X8" i="4"/>
  <c r="X9" i="4"/>
  <c r="X10" i="4"/>
  <c r="X11" i="4"/>
  <c r="X13" i="4"/>
  <c r="X2" i="4"/>
  <c r="AA3" i="4"/>
  <c r="AA8" i="4"/>
  <c r="AA9" i="4"/>
  <c r="AA10" i="4"/>
  <c r="AA11" i="4"/>
  <c r="AA12" i="4"/>
  <c r="AA13" i="4"/>
  <c r="AA2" i="4"/>
  <c r="W7" i="4"/>
  <c r="W8" i="4"/>
  <c r="W9" i="4"/>
  <c r="Z4" i="4"/>
  <c r="Z10" i="4"/>
  <c r="Z11" i="4"/>
  <c r="Z2" i="4"/>
  <c r="W18" i="4"/>
  <c r="Z3" i="4"/>
  <c r="Z5" i="4"/>
  <c r="W26" i="4"/>
  <c r="E3" i="4"/>
  <c r="F3" i="4"/>
  <c r="G3" i="4"/>
  <c r="E4" i="4"/>
  <c r="F4" i="4"/>
  <c r="G4" i="4"/>
  <c r="E5" i="4"/>
  <c r="F5" i="4"/>
  <c r="G5" i="4"/>
  <c r="E6" i="4"/>
  <c r="F6" i="4"/>
  <c r="G6" i="4"/>
  <c r="E7" i="4"/>
  <c r="F7" i="4"/>
  <c r="G7" i="4"/>
  <c r="E8" i="4"/>
  <c r="F8" i="4"/>
  <c r="G8" i="4"/>
  <c r="E9" i="4"/>
  <c r="F9" i="4"/>
  <c r="G9" i="4"/>
  <c r="E10" i="4"/>
  <c r="F10" i="4"/>
  <c r="G10" i="4"/>
  <c r="E11" i="4"/>
  <c r="F11" i="4"/>
  <c r="G11" i="4"/>
  <c r="E12" i="4"/>
  <c r="F12" i="4"/>
  <c r="G12" i="4"/>
  <c r="E13" i="4"/>
  <c r="F13" i="4"/>
  <c r="G13" i="4"/>
  <c r="E14" i="4"/>
  <c r="F14" i="4"/>
  <c r="G14" i="4"/>
  <c r="E15" i="4"/>
  <c r="F15" i="4"/>
  <c r="G15" i="4"/>
  <c r="E16" i="4"/>
  <c r="F16" i="4"/>
  <c r="G16" i="4"/>
  <c r="E17" i="4"/>
  <c r="F17" i="4"/>
  <c r="G17" i="4"/>
  <c r="E18" i="4"/>
  <c r="F18" i="4"/>
  <c r="G18" i="4"/>
  <c r="E19" i="4"/>
  <c r="F19" i="4"/>
  <c r="G19" i="4"/>
  <c r="E20" i="4"/>
  <c r="F20" i="4"/>
  <c r="G20" i="4"/>
  <c r="E21" i="4"/>
  <c r="F21" i="4"/>
  <c r="G21" i="4"/>
  <c r="E22" i="4"/>
  <c r="F22" i="4"/>
  <c r="G22" i="4"/>
  <c r="E23" i="4"/>
  <c r="F23" i="4"/>
  <c r="G23" i="4"/>
  <c r="E24" i="4"/>
  <c r="F24" i="4"/>
  <c r="G24" i="4"/>
  <c r="E25" i="4"/>
  <c r="F25" i="4"/>
  <c r="G25" i="4"/>
  <c r="E26" i="4"/>
  <c r="F26" i="4"/>
  <c r="G26" i="4"/>
  <c r="E2" i="4"/>
  <c r="G2" i="4"/>
  <c r="F2" i="4"/>
  <c r="AA26" i="4"/>
  <c r="Z26" i="4"/>
  <c r="Y26" i="4"/>
  <c r="X26" i="4"/>
  <c r="V26" i="4"/>
  <c r="U26" i="4"/>
  <c r="T26" i="4"/>
  <c r="S26" i="4"/>
  <c r="R26" i="4"/>
  <c r="Q26" i="4"/>
  <c r="P26" i="4"/>
  <c r="N26" i="4"/>
  <c r="O26" i="4" s="1"/>
  <c r="M26" i="4"/>
  <c r="L26" i="4"/>
  <c r="J26" i="4"/>
  <c r="I26" i="4"/>
  <c r="H26" i="4"/>
  <c r="D26" i="4"/>
  <c r="C26" i="4"/>
  <c r="B26" i="4"/>
  <c r="A26" i="4"/>
  <c r="AA25" i="4"/>
  <c r="Z25" i="4"/>
  <c r="Y25" i="4"/>
  <c r="X25" i="4"/>
  <c r="W25" i="4"/>
  <c r="V25" i="4"/>
  <c r="U25" i="4"/>
  <c r="T25" i="4"/>
  <c r="S25" i="4"/>
  <c r="R25" i="4"/>
  <c r="Q25" i="4"/>
  <c r="P25" i="4"/>
  <c r="N25" i="4"/>
  <c r="O25" i="4" s="1"/>
  <c r="M25" i="4"/>
  <c r="L25" i="4"/>
  <c r="J25" i="4"/>
  <c r="I25" i="4"/>
  <c r="H25" i="4"/>
  <c r="D25" i="4"/>
  <c r="C25" i="4"/>
  <c r="B25" i="4"/>
  <c r="A25" i="4"/>
  <c r="AA24" i="4"/>
  <c r="Z24" i="4"/>
  <c r="Y24" i="4"/>
  <c r="X24" i="4"/>
  <c r="W24" i="4"/>
  <c r="V24" i="4"/>
  <c r="U24" i="4"/>
  <c r="T24" i="4"/>
  <c r="S24" i="4"/>
  <c r="R24" i="4"/>
  <c r="Q24" i="4"/>
  <c r="P24" i="4"/>
  <c r="N24" i="4"/>
  <c r="O24" i="4" s="1"/>
  <c r="M24" i="4"/>
  <c r="L24" i="4"/>
  <c r="J24" i="4"/>
  <c r="I24" i="4"/>
  <c r="H24" i="4"/>
  <c r="D24" i="4"/>
  <c r="C24" i="4"/>
  <c r="B24" i="4"/>
  <c r="A24" i="4"/>
  <c r="AA23" i="4"/>
  <c r="Z23" i="4"/>
  <c r="Y23" i="4"/>
  <c r="X23" i="4"/>
  <c r="W23" i="4"/>
  <c r="V23" i="4"/>
  <c r="U23" i="4"/>
  <c r="T23" i="4"/>
  <c r="S23" i="4"/>
  <c r="R23" i="4"/>
  <c r="Q23" i="4"/>
  <c r="P23" i="4"/>
  <c r="N23" i="4"/>
  <c r="O23" i="4" s="1"/>
  <c r="M23" i="4"/>
  <c r="L23" i="4"/>
  <c r="J23" i="4"/>
  <c r="I23" i="4"/>
  <c r="H23" i="4"/>
  <c r="D23" i="4"/>
  <c r="C23" i="4"/>
  <c r="B23" i="4"/>
  <c r="A23" i="4"/>
  <c r="AA22" i="4"/>
  <c r="Z22" i="4"/>
  <c r="Y22" i="4"/>
  <c r="X22" i="4"/>
  <c r="W22" i="4"/>
  <c r="V22" i="4"/>
  <c r="U22" i="4"/>
  <c r="T22" i="4"/>
  <c r="S22" i="4"/>
  <c r="R22" i="4"/>
  <c r="Q22" i="4"/>
  <c r="P22" i="4"/>
  <c r="N22" i="4"/>
  <c r="O22" i="4" s="1"/>
  <c r="M22" i="4"/>
  <c r="L22" i="4"/>
  <c r="J22" i="4"/>
  <c r="I22" i="4"/>
  <c r="H22" i="4"/>
  <c r="D22" i="4"/>
  <c r="C22" i="4"/>
  <c r="B22" i="4"/>
  <c r="A22" i="4"/>
  <c r="AA21" i="4"/>
  <c r="Z21" i="4"/>
  <c r="Y21" i="4"/>
  <c r="X21" i="4"/>
  <c r="W21" i="4"/>
  <c r="V21" i="4"/>
  <c r="U21" i="4"/>
  <c r="T21" i="4"/>
  <c r="S21" i="4"/>
  <c r="R21" i="4"/>
  <c r="Q21" i="4"/>
  <c r="P21" i="4"/>
  <c r="N21" i="4"/>
  <c r="O21" i="4" s="1"/>
  <c r="M21" i="4"/>
  <c r="L21" i="4"/>
  <c r="J21" i="4"/>
  <c r="I21" i="4"/>
  <c r="H21" i="4"/>
  <c r="D21" i="4"/>
  <c r="C21" i="4"/>
  <c r="B21" i="4"/>
  <c r="A21" i="4"/>
  <c r="AA20" i="4"/>
  <c r="Z20" i="4"/>
  <c r="Y20" i="4"/>
  <c r="X20" i="4"/>
  <c r="W20" i="4"/>
  <c r="V20" i="4"/>
  <c r="U20" i="4"/>
  <c r="T20" i="4"/>
  <c r="S20" i="4"/>
  <c r="R20" i="4"/>
  <c r="Q20" i="4"/>
  <c r="P20" i="4"/>
  <c r="N20" i="4"/>
  <c r="O20" i="4" s="1"/>
  <c r="M20" i="4"/>
  <c r="L20" i="4"/>
  <c r="J20" i="4"/>
  <c r="I20" i="4"/>
  <c r="H20" i="4"/>
  <c r="D20" i="4"/>
  <c r="C20" i="4"/>
  <c r="B20" i="4"/>
  <c r="A20" i="4"/>
  <c r="AA19" i="4"/>
  <c r="Z19" i="4"/>
  <c r="Y19" i="4"/>
  <c r="X19" i="4"/>
  <c r="W19" i="4"/>
  <c r="V19" i="4"/>
  <c r="U19" i="4"/>
  <c r="T19" i="4"/>
  <c r="S19" i="4"/>
  <c r="R19" i="4"/>
  <c r="Q19" i="4"/>
  <c r="P19" i="4"/>
  <c r="N19" i="4"/>
  <c r="O19" i="4" s="1"/>
  <c r="M19" i="4"/>
  <c r="L19" i="4"/>
  <c r="J19" i="4"/>
  <c r="I19" i="4"/>
  <c r="H19" i="4"/>
  <c r="D19" i="4"/>
  <c r="C19" i="4"/>
  <c r="B19" i="4"/>
  <c r="A19" i="4"/>
  <c r="AA18" i="4"/>
  <c r="Z18" i="4"/>
  <c r="Y18" i="4"/>
  <c r="X18" i="4"/>
  <c r="V18" i="4"/>
  <c r="U18" i="4"/>
  <c r="T18" i="4"/>
  <c r="S18" i="4"/>
  <c r="R18" i="4"/>
  <c r="Q18" i="4"/>
  <c r="P18" i="4"/>
  <c r="N18" i="4"/>
  <c r="O18" i="4" s="1"/>
  <c r="M18" i="4"/>
  <c r="L18" i="4"/>
  <c r="J18" i="4"/>
  <c r="I18" i="4"/>
  <c r="H18" i="4"/>
  <c r="D18" i="4"/>
  <c r="C18" i="4"/>
  <c r="B18" i="4"/>
  <c r="A18" i="4"/>
  <c r="AA17" i="4"/>
  <c r="Z17" i="4"/>
  <c r="Y17" i="4"/>
  <c r="X17" i="4"/>
  <c r="W17" i="4"/>
  <c r="V17" i="4"/>
  <c r="U17" i="4"/>
  <c r="T17" i="4"/>
  <c r="S17" i="4"/>
  <c r="R17" i="4"/>
  <c r="Q17" i="4"/>
  <c r="P17" i="4"/>
  <c r="N17" i="4"/>
  <c r="O17" i="4" s="1"/>
  <c r="M17" i="4"/>
  <c r="L17" i="4"/>
  <c r="J17" i="4"/>
  <c r="I17" i="4"/>
  <c r="H17" i="4"/>
  <c r="D17" i="4"/>
  <c r="C17" i="4"/>
  <c r="B17" i="4"/>
  <c r="A17" i="4"/>
  <c r="AA16" i="4"/>
  <c r="Z16" i="4"/>
  <c r="Y16" i="4"/>
  <c r="X16" i="4"/>
  <c r="W16" i="4"/>
  <c r="V16" i="4"/>
  <c r="U16" i="4"/>
  <c r="T16" i="4"/>
  <c r="S16" i="4"/>
  <c r="R16" i="4"/>
  <c r="Q16" i="4"/>
  <c r="P16" i="4"/>
  <c r="N16" i="4"/>
  <c r="O16" i="4" s="1"/>
  <c r="M16" i="4"/>
  <c r="L16" i="4"/>
  <c r="J16" i="4"/>
  <c r="I16" i="4"/>
  <c r="H16" i="4"/>
  <c r="D16" i="4"/>
  <c r="C16" i="4"/>
  <c r="B16" i="4"/>
  <c r="A16" i="4"/>
  <c r="AA15" i="4"/>
  <c r="Z15" i="4"/>
  <c r="Y15" i="4"/>
  <c r="X15" i="4"/>
  <c r="W15" i="4"/>
  <c r="V15" i="4"/>
  <c r="U15" i="4"/>
  <c r="T15" i="4"/>
  <c r="S15" i="4"/>
  <c r="R15" i="4"/>
  <c r="Q15" i="4"/>
  <c r="P15" i="4"/>
  <c r="N15" i="4"/>
  <c r="O15" i="4" s="1"/>
  <c r="M15" i="4"/>
  <c r="L15" i="4"/>
  <c r="J15" i="4"/>
  <c r="I15" i="4"/>
  <c r="H15" i="4"/>
  <c r="D15" i="4"/>
  <c r="C15" i="4"/>
  <c r="B15" i="4"/>
  <c r="A15" i="4"/>
  <c r="AA14" i="4"/>
  <c r="Z14" i="4"/>
  <c r="Y14" i="4"/>
  <c r="X14" i="4"/>
  <c r="W14" i="4"/>
  <c r="V14" i="4"/>
  <c r="U14" i="4"/>
  <c r="T14" i="4"/>
  <c r="S14" i="4"/>
  <c r="R14" i="4"/>
  <c r="Q14" i="4"/>
  <c r="P14" i="4"/>
  <c r="N14" i="4"/>
  <c r="O14" i="4" s="1"/>
  <c r="M14" i="4"/>
  <c r="L14" i="4"/>
  <c r="J14" i="4"/>
  <c r="I14" i="4"/>
  <c r="H14" i="4"/>
  <c r="D14" i="4"/>
  <c r="C14" i="4"/>
  <c r="B14" i="4"/>
  <c r="A14" i="4"/>
  <c r="Z13" i="4"/>
  <c r="Y13" i="4"/>
  <c r="V13" i="4"/>
  <c r="U13" i="4"/>
  <c r="T13" i="4"/>
  <c r="S13" i="4"/>
  <c r="R13" i="4"/>
  <c r="Q13" i="4"/>
  <c r="P13" i="4"/>
  <c r="N13" i="4"/>
  <c r="O13" i="4" s="1"/>
  <c r="M13" i="4"/>
  <c r="L13" i="4"/>
  <c r="J13" i="4"/>
  <c r="I13" i="4"/>
  <c r="H13" i="4"/>
  <c r="D13" i="4"/>
  <c r="C13" i="4"/>
  <c r="B13" i="4"/>
  <c r="A13" i="4"/>
  <c r="Y12" i="4"/>
  <c r="X12" i="4"/>
  <c r="W12" i="4"/>
  <c r="V12" i="4"/>
  <c r="U12" i="4"/>
  <c r="T12" i="4"/>
  <c r="S12" i="4"/>
  <c r="R12" i="4"/>
  <c r="Q12" i="4"/>
  <c r="P12" i="4"/>
  <c r="N12" i="4"/>
  <c r="O12" i="4" s="1"/>
  <c r="M12" i="4"/>
  <c r="L12" i="4"/>
  <c r="J12" i="4"/>
  <c r="I12" i="4"/>
  <c r="H12" i="4"/>
  <c r="D12" i="4"/>
  <c r="C12" i="4"/>
  <c r="B12" i="4"/>
  <c r="A12" i="4"/>
  <c r="Y11" i="4"/>
  <c r="V11" i="4"/>
  <c r="U11" i="4"/>
  <c r="T11" i="4"/>
  <c r="S11" i="4"/>
  <c r="R11" i="4"/>
  <c r="Q11" i="4"/>
  <c r="P11" i="4"/>
  <c r="N11" i="4"/>
  <c r="O11" i="4" s="1"/>
  <c r="M11" i="4"/>
  <c r="L11" i="4"/>
  <c r="J11" i="4"/>
  <c r="I11" i="4"/>
  <c r="H11" i="4"/>
  <c r="D11" i="4"/>
  <c r="C11" i="4"/>
  <c r="B11" i="4"/>
  <c r="A11" i="4"/>
  <c r="Y10" i="4"/>
  <c r="V10" i="4"/>
  <c r="U10" i="4"/>
  <c r="T10" i="4"/>
  <c r="S10" i="4"/>
  <c r="R10" i="4"/>
  <c r="Q10" i="4"/>
  <c r="P10" i="4"/>
  <c r="N10" i="4"/>
  <c r="O10" i="4" s="1"/>
  <c r="M10" i="4"/>
  <c r="L10" i="4"/>
  <c r="J10" i="4"/>
  <c r="I10" i="4"/>
  <c r="H10" i="4"/>
  <c r="D10" i="4"/>
  <c r="C10" i="4"/>
  <c r="B10" i="4"/>
  <c r="A10" i="4"/>
  <c r="Z9" i="4"/>
  <c r="Y9" i="4"/>
  <c r="V9" i="4"/>
  <c r="U9" i="4"/>
  <c r="T9" i="4"/>
  <c r="S9" i="4"/>
  <c r="R9" i="4"/>
  <c r="Q9" i="4"/>
  <c r="P9" i="4"/>
  <c r="N9" i="4"/>
  <c r="O9" i="4" s="1"/>
  <c r="M9" i="4"/>
  <c r="L9" i="4"/>
  <c r="J9" i="4"/>
  <c r="I9" i="4"/>
  <c r="H9" i="4"/>
  <c r="D9" i="4"/>
  <c r="C9" i="4"/>
  <c r="B9" i="4"/>
  <c r="A9" i="4"/>
  <c r="Z8" i="4"/>
  <c r="Y8" i="4"/>
  <c r="V8" i="4"/>
  <c r="U8" i="4"/>
  <c r="T8" i="4"/>
  <c r="S8" i="4"/>
  <c r="R8" i="4"/>
  <c r="Q8" i="4"/>
  <c r="P8" i="4"/>
  <c r="N8" i="4"/>
  <c r="O8" i="4" s="1"/>
  <c r="M8" i="4"/>
  <c r="L8" i="4"/>
  <c r="J8" i="4"/>
  <c r="I8" i="4"/>
  <c r="H8" i="4"/>
  <c r="D8" i="4"/>
  <c r="C8" i="4"/>
  <c r="B8" i="4"/>
  <c r="A8" i="4"/>
  <c r="AA7" i="4"/>
  <c r="Z7" i="4"/>
  <c r="Y7" i="4"/>
  <c r="X7" i="4"/>
  <c r="V7" i="4"/>
  <c r="U7" i="4"/>
  <c r="T7" i="4"/>
  <c r="S7" i="4"/>
  <c r="R7" i="4"/>
  <c r="Q7" i="4"/>
  <c r="P7" i="4"/>
  <c r="N7" i="4"/>
  <c r="O7" i="4" s="1"/>
  <c r="M7" i="4"/>
  <c r="L7" i="4"/>
  <c r="J7" i="4"/>
  <c r="I7" i="4"/>
  <c r="H7" i="4"/>
  <c r="D7" i="4"/>
  <c r="C7" i="4"/>
  <c r="B7" i="4"/>
  <c r="A7" i="4"/>
  <c r="V6" i="4"/>
  <c r="U6" i="4"/>
  <c r="T6" i="4"/>
  <c r="R6" i="4"/>
  <c r="Q6" i="4"/>
  <c r="P6" i="4"/>
  <c r="N6" i="4"/>
  <c r="O6" i="4" s="1"/>
  <c r="M6" i="4"/>
  <c r="L6" i="4"/>
  <c r="I6" i="4"/>
  <c r="H6" i="4"/>
  <c r="D6" i="4"/>
  <c r="C6" i="4"/>
  <c r="B6" i="4"/>
  <c r="A6" i="4"/>
  <c r="AA5" i="4"/>
  <c r="Y5" i="4"/>
  <c r="V5" i="4"/>
  <c r="U5" i="4"/>
  <c r="T5" i="4"/>
  <c r="S5" i="4"/>
  <c r="R5" i="4"/>
  <c r="Q5" i="4"/>
  <c r="P5" i="4"/>
  <c r="N5" i="4"/>
  <c r="O5" i="4" s="1"/>
  <c r="M5" i="4"/>
  <c r="L5" i="4"/>
  <c r="J5" i="4"/>
  <c r="I5" i="4"/>
  <c r="H5" i="4"/>
  <c r="D5" i="4"/>
  <c r="C5" i="4"/>
  <c r="B5" i="4"/>
  <c r="A5" i="4"/>
  <c r="AA4" i="4"/>
  <c r="Y4" i="4"/>
  <c r="X4" i="4"/>
  <c r="W4" i="4"/>
  <c r="V4" i="4"/>
  <c r="U4" i="4"/>
  <c r="T4" i="4"/>
  <c r="S4" i="4"/>
  <c r="R4" i="4"/>
  <c r="Q4" i="4"/>
  <c r="P4" i="4"/>
  <c r="N4" i="4"/>
  <c r="O4" i="4" s="1"/>
  <c r="M4" i="4"/>
  <c r="L4" i="4"/>
  <c r="J4" i="4"/>
  <c r="I4" i="4"/>
  <c r="H4" i="4"/>
  <c r="D4" i="4"/>
  <c r="C4" i="4"/>
  <c r="B4" i="4"/>
  <c r="A4" i="4"/>
  <c r="Y3" i="4"/>
  <c r="V3" i="4"/>
  <c r="U3" i="4"/>
  <c r="T3" i="4"/>
  <c r="S3" i="4"/>
  <c r="R3" i="4"/>
  <c r="Q3" i="4"/>
  <c r="P3" i="4"/>
  <c r="N3" i="4"/>
  <c r="O3" i="4" s="1"/>
  <c r="M3" i="4"/>
  <c r="L3" i="4"/>
  <c r="J3" i="4"/>
  <c r="I3" i="4"/>
  <c r="H3" i="4"/>
  <c r="D3" i="4"/>
  <c r="C3" i="4"/>
  <c r="B3" i="4"/>
  <c r="A3" i="4"/>
  <c r="A2" i="4"/>
  <c r="Y2" i="4"/>
  <c r="V2" i="4"/>
  <c r="U2" i="4"/>
  <c r="T2" i="4"/>
  <c r="S2" i="4"/>
  <c r="R2" i="4"/>
  <c r="Q2" i="4"/>
  <c r="P2" i="4"/>
  <c r="N2" i="4"/>
  <c r="O2" i="4" s="1"/>
  <c r="M2" i="4"/>
  <c r="L2" i="4"/>
  <c r="J2" i="4"/>
  <c r="I2" i="4"/>
  <c r="H2" i="4"/>
  <c r="D2" i="4"/>
  <c r="C2" i="4"/>
  <c r="B2" i="4"/>
  <c r="AB2" i="4" l="1"/>
  <c r="AB18" i="4"/>
  <c r="AB16" i="4"/>
  <c r="AB23" i="4"/>
  <c r="AB10" i="4"/>
  <c r="AB15" i="4"/>
  <c r="AB22" i="4"/>
  <c r="AB9" i="4"/>
  <c r="AB14" i="4"/>
  <c r="AB21" i="4"/>
  <c r="AB8" i="4"/>
  <c r="AB5" i="4"/>
  <c r="AB20" i="4"/>
  <c r="AB3" i="4"/>
  <c r="AB7" i="4"/>
  <c r="AB19" i="4"/>
  <c r="AB26" i="4"/>
  <c r="AB13" i="4"/>
  <c r="AB4" i="4"/>
  <c r="AB25" i="4"/>
  <c r="AB12" i="4"/>
  <c r="AB17" i="4"/>
  <c r="AB24" i="4"/>
  <c r="AB11" i="4"/>
  <c r="Z12" i="4"/>
  <c r="W11" i="4"/>
  <c r="W10" i="4"/>
  <c r="W13" i="4"/>
  <c r="W5" i="4"/>
  <c r="W3" i="4"/>
  <c r="W2" i="4"/>
  <c r="AA6" i="4"/>
  <c r="Z6" i="4"/>
  <c r="Y6" i="4"/>
  <c r="X6" i="4"/>
  <c r="W6" i="4"/>
  <c r="S6" i="4"/>
  <c r="J6" i="4"/>
  <c r="AB6"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C1" authorId="0" shapeId="0" xr:uid="{790EF03A-7E41-45D5-B1E0-588C82DBD61B}">
      <text>
        <r>
          <rPr>
            <b/>
            <sz val="8"/>
            <color indexed="81"/>
            <rFont val="Tahoma"/>
            <family val="2"/>
          </rPr>
          <t>Usuario:</t>
        </r>
        <r>
          <rPr>
            <sz val="8"/>
            <color indexed="81"/>
            <rFont val="Tahoma"/>
            <family val="2"/>
          </rPr>
          <t xml:space="preserve">
CLIK en el Tigre para ver el documento Oficial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C1" authorId="0" shapeId="0" xr:uid="{00000000-0006-0000-0400-000001000000}">
      <text>
        <r>
          <rPr>
            <b/>
            <sz val="8"/>
            <color indexed="81"/>
            <rFont val="Tahoma"/>
            <family val="2"/>
          </rPr>
          <t>Usuario:</t>
        </r>
        <r>
          <rPr>
            <sz val="8"/>
            <color indexed="81"/>
            <rFont val="Tahoma"/>
            <family val="2"/>
          </rPr>
          <t xml:space="preserve">
CLIK en el Tigre para ver el documento Oficial
</t>
        </r>
      </text>
    </comment>
  </commentList>
</comments>
</file>

<file path=xl/sharedStrings.xml><?xml version="1.0" encoding="utf-8"?>
<sst xmlns="http://schemas.openxmlformats.org/spreadsheetml/2006/main" count="462" uniqueCount="288">
  <si>
    <t>ANÁLISIS DE CARTERA</t>
  </si>
  <si>
    <t>FACTURA</t>
  </si>
  <si>
    <t xml:space="preserve">VALOR </t>
  </si>
  <si>
    <t>OBSERVACION</t>
  </si>
  <si>
    <t>NOTAS CREDITO</t>
  </si>
  <si>
    <t>EN ESTUDIO</t>
  </si>
  <si>
    <t>VALOR</t>
  </si>
  <si>
    <t>RETEFUENTE</t>
  </si>
  <si>
    <t>CONS</t>
  </si>
  <si>
    <t>RETEICA</t>
  </si>
  <si>
    <t>N° ORDEN DE PAGO</t>
  </si>
  <si>
    <t>PAGOS</t>
  </si>
  <si>
    <t xml:space="preserve">FECHA DE PAGO </t>
  </si>
  <si>
    <t>FECHA DE RADICACION</t>
  </si>
  <si>
    <t>Estados</t>
  </si>
  <si>
    <t>VALOR ASEGURADORA</t>
  </si>
  <si>
    <t>ACTIVA</t>
  </si>
  <si>
    <t>VALOR  IPS</t>
  </si>
  <si>
    <t>FACTURADO</t>
  </si>
  <si>
    <t>FECHA EGRESO</t>
  </si>
  <si>
    <t>LESIONADO</t>
  </si>
  <si>
    <t>Amparo</t>
  </si>
  <si>
    <t>FACTURA PREFIJO</t>
  </si>
  <si>
    <t xml:space="preserve">Protocolo estados de cartera </t>
  </si>
  <si>
    <t>consec</t>
  </si>
  <si>
    <t>Demas Aseguradoras</t>
  </si>
  <si>
    <t>Comentario</t>
  </si>
  <si>
    <t>Facturas sin glosa cuyo tramite fue transferencia del valor</t>
  </si>
  <si>
    <t>Facturas objetadas por presentar inconsistencias en los documentos soporte de cuenta o reclamación, es necesario anexar el soporte o justificación requerida según la observación emitida</t>
  </si>
  <si>
    <t>Facturas cuyos procedimientos están pendientes por soportar, es necesario anexar el soporte o justificación requerida según la observación emitida o en su defecto aceptación de la glosa</t>
  </si>
  <si>
    <t>Objeción Causal Pertinencia Medica.</t>
  </si>
  <si>
    <t>Procedimientos que según la auditoria Medica no se justifica su cobro, Anexar la justificación de acuerdo a las observaciones dadas o en su defecto nota crédito de aceptación por parte de  la IPS</t>
  </si>
  <si>
    <t>Facturas cuyo valor superan la tarifa establecida en el decr 2423 para el año de atención, Anexar la justificación de acuerdo a las observaciones dadas o en su defecto nota cerdito de aceptación por parte de  la IPS</t>
  </si>
  <si>
    <t>Objeción Causal Tope Máximo</t>
  </si>
  <si>
    <t xml:space="preserve">Facturas que superan el tope establecido </t>
  </si>
  <si>
    <t>Objeción Causal No cubierto por SOAT</t>
  </si>
  <si>
    <t>Facturas que no cumplen con lo establecido en la normatividad</t>
  </si>
  <si>
    <t xml:space="preserve">Factura no encontrada en las bases de datos, por lo cual es necesario aportar numero de documento y nombre de la victima con la copia del radicado ante suramericana  </t>
  </si>
  <si>
    <t>Factura en proceso de auditoria y tramite</t>
  </si>
  <si>
    <t>Póliza que presenta inconsistencias una vez realizado el proceso de verificación</t>
  </si>
  <si>
    <t xml:space="preserve">Objeción causal prescripción </t>
  </si>
  <si>
    <t>Factura que supera mas de 2 años desde el momento de la ATENCION del paciente ò supera mas de 5 años desde la fecha OCURRIDO  el  evento o siniestro</t>
  </si>
  <si>
    <t>factura Pendiente por Liquidar</t>
  </si>
  <si>
    <t xml:space="preserve">Error en el Proceso </t>
  </si>
  <si>
    <t>14.3</t>
  </si>
  <si>
    <t>Factura a la cual se ratificó la glosa y su trámite es proceso de conciliación</t>
  </si>
  <si>
    <t>14.4</t>
  </si>
  <si>
    <t>14.5</t>
  </si>
  <si>
    <t>14.16</t>
  </si>
  <si>
    <t>ya se concilio ver reporte del acta</t>
  </si>
  <si>
    <t>Objeción Causal Material de Ostesintesis</t>
  </si>
  <si>
    <t>facturas con material MAOS</t>
  </si>
  <si>
    <t>Estado activa</t>
  </si>
  <si>
    <t>Total general</t>
  </si>
  <si>
    <t>.</t>
  </si>
  <si>
    <t>Nombre de la victima</t>
  </si>
  <si>
    <t>Documento</t>
  </si>
  <si>
    <t>tipo documento</t>
  </si>
  <si>
    <t>placa</t>
  </si>
  <si>
    <t>fecha de accidente</t>
  </si>
  <si>
    <t>numero de poliza</t>
  </si>
  <si>
    <t>tipo de solicitud</t>
  </si>
  <si>
    <t>Entidad</t>
  </si>
  <si>
    <t>Nit</t>
  </si>
  <si>
    <t>Factura</t>
  </si>
  <si>
    <t>Saldo Solidaria</t>
  </si>
  <si>
    <t>OBJECIONES RATIFICADAS</t>
  </si>
  <si>
    <t>OBJECIONES TOTALES</t>
  </si>
  <si>
    <t xml:space="preserve"> OBJECIÓN SUBSANABLE</t>
  </si>
  <si>
    <t>SIN INFORMACION EN EL SISTEMA</t>
  </si>
  <si>
    <t>ASEGURADORA SOLIDARIA DE COLOMBIA SEGUROS  860.524.654</t>
  </si>
  <si>
    <t xml:space="preserve"> OBJECIÓN PARCIAL</t>
  </si>
  <si>
    <t>NOTA CREDITO</t>
  </si>
  <si>
    <t>Cartera por estados y saldos pendientes</t>
  </si>
  <si>
    <t>Estados de cartera</t>
  </si>
  <si>
    <t>Cartera por fecha de egreso y saldos pendientes</t>
  </si>
  <si>
    <t>Objeción Causal devolución documentos</t>
  </si>
  <si>
    <t>Cant. Reclamos</t>
  </si>
  <si>
    <t>Reclamación Tramitada en su totalidad</t>
  </si>
  <si>
    <t>Reclamación sin informacion en el sistema</t>
  </si>
  <si>
    <t xml:space="preserve">Reclamación en proceso de validación </t>
  </si>
  <si>
    <t>Reclamación  con glosa u objeción Ratificada MAOS</t>
  </si>
  <si>
    <t>Reclamación  Objeto de Conciliación</t>
  </si>
  <si>
    <t xml:space="preserve">Estado Cartera </t>
  </si>
  <si>
    <t xml:space="preserve"> Cant. Reclamos</t>
  </si>
  <si>
    <t xml:space="preserve"> Saldo Solidaria</t>
  </si>
  <si>
    <t xml:space="preserve">NOMBRE DE LA VICTIMA </t>
  </si>
  <si>
    <t>TIPO Y N° DOC</t>
  </si>
  <si>
    <t xml:space="preserve">N° POLIZA DE LA VICTIMA </t>
  </si>
  <si>
    <t>N° SINIESTRO</t>
  </si>
  <si>
    <t>N° POLIZA DE LA VICTIMA</t>
  </si>
  <si>
    <t>Tope Máximo</t>
  </si>
  <si>
    <t>Tope alcanzado</t>
  </si>
  <si>
    <t>estado</t>
  </si>
  <si>
    <t>Fuera de Vigencia</t>
  </si>
  <si>
    <t>Factura  Tramitada sin Glosa</t>
  </si>
  <si>
    <t>Glosa Automatica por (8.16) Usuario o servicio corresponde a otro plan o responsable</t>
  </si>
  <si>
    <t>Primera y unica glosa</t>
  </si>
  <si>
    <t>Objeción Causal Documentos (Devolución)</t>
  </si>
  <si>
    <t>fuera de la vigencia de la póliza</t>
  </si>
  <si>
    <t>Factura Tramitada con glosa (Soportes)</t>
  </si>
  <si>
    <t>Póliza Falsa, lavada, Hurtada</t>
  </si>
  <si>
    <t>No cubierto SOAT</t>
  </si>
  <si>
    <t>Factura Tramitada con glosa (tarifas)</t>
  </si>
  <si>
    <t>Póliza prestada</t>
  </si>
  <si>
    <t>Concurrencia</t>
  </si>
  <si>
    <t>Poliza Soat Otra Compania</t>
  </si>
  <si>
    <t xml:space="preserve">Factura no registra en el sistema </t>
  </si>
  <si>
    <t xml:space="preserve">Factura en proceso de validación </t>
  </si>
  <si>
    <t>Columnas (N…R): Factura tramitada en su totalidad (1)</t>
  </si>
  <si>
    <t xml:space="preserve">Objeción causal póliza no sura, hurtada, fuera de vigencia </t>
  </si>
  <si>
    <t>Columna (s) glosas: 3 ; 4 ; 5</t>
  </si>
  <si>
    <t>ops</t>
  </si>
  <si>
    <t>12.3ss</t>
  </si>
  <si>
    <t>Columna (X) Glosa ratificada: 14.</t>
  </si>
  <si>
    <t>anulado</t>
  </si>
  <si>
    <t>Columna (z) Objeciones : 2;6;7;11;12</t>
  </si>
  <si>
    <t>Glosa ratificada</t>
  </si>
  <si>
    <t>Factura con glosa u objeción Ratificada</t>
  </si>
  <si>
    <t>rs</t>
  </si>
  <si>
    <t>14.3s</t>
  </si>
  <si>
    <t>Columna (AA) No registra en el sistema: 8</t>
  </si>
  <si>
    <t>rp</t>
  </si>
  <si>
    <t>14.4q</t>
  </si>
  <si>
    <t>Colimna en estudio (AB) En estudio: 10</t>
  </si>
  <si>
    <t>rt</t>
  </si>
  <si>
    <t>14.5w</t>
  </si>
  <si>
    <t>rm</t>
  </si>
  <si>
    <t>14.16z</t>
  </si>
  <si>
    <t>Codigo Proc</t>
  </si>
  <si>
    <t>Factura Objeto de Conciliación</t>
  </si>
  <si>
    <t>Objeción Causal Prescripción</t>
  </si>
  <si>
    <t>Codigo de Auditoria</t>
  </si>
  <si>
    <t>Motivos de auditoria</t>
  </si>
  <si>
    <t>Codigos cartera</t>
  </si>
  <si>
    <t>Glosa tarifas</t>
  </si>
  <si>
    <t>5 - 14.5</t>
  </si>
  <si>
    <t>Glosa de soportes</t>
  </si>
  <si>
    <t>3 - 14.3</t>
  </si>
  <si>
    <t>Glosas de pertinencia o facturacion</t>
  </si>
  <si>
    <t>4 - 14.4</t>
  </si>
  <si>
    <t>Glosas por devolucion</t>
  </si>
  <si>
    <t>2;7;11</t>
  </si>
  <si>
    <t>Codigos o estados cartera</t>
  </si>
  <si>
    <t>Ubicación de los valores</t>
  </si>
  <si>
    <t>Caracteristicas</t>
  </si>
  <si>
    <t>Factura tramitada en su totalidad (pertenecen a las columnas N,P,O,Q,R &amp; Y)</t>
  </si>
  <si>
    <t>No pueden tener valores de saldo o glosas</t>
  </si>
  <si>
    <t>Se ubica en la columna (z) de objeciones</t>
  </si>
  <si>
    <t>Facturas con objeciones totales o devoluciones</t>
  </si>
  <si>
    <t>Se ubica en la columna (s) Glosas</t>
  </si>
  <si>
    <t>Facturas con primera glosa o glosadas una sola vez(sin respuesta a glosa)</t>
  </si>
  <si>
    <t>Facturas con superacion de tope</t>
  </si>
  <si>
    <t>Facturas con glosa no cobertura soat</t>
  </si>
  <si>
    <t>Se ubica en la culumna (AA) No registra en el sistema</t>
  </si>
  <si>
    <t>Facturas que no estan en el sistema</t>
  </si>
  <si>
    <t>Se ubican en la columna (AB) En estudio</t>
  </si>
  <si>
    <t>Facturas con errores en el sistema</t>
  </si>
  <si>
    <t>Factura con glosas de poliza no asegurada, concurrencia, hurtada, prestada, fuera vigencia</t>
  </si>
  <si>
    <t>Facturas prescritas</t>
  </si>
  <si>
    <t>Se unbican en la columna (x) Glosas ratificadas</t>
  </si>
  <si>
    <t>Facturas con respuesta a glosa</t>
  </si>
  <si>
    <t>Notas credito= valor aceptado se ubica en la columna (Y)</t>
  </si>
  <si>
    <t>N°</t>
  </si>
  <si>
    <t>Objecion causal Soportes</t>
  </si>
  <si>
    <t>Objeción Causal Pertinencia Medica</t>
  </si>
  <si>
    <t>Objecion causal Tarifas</t>
  </si>
  <si>
    <t>Reclamación con glosa u objeción Ratificada</t>
  </si>
  <si>
    <t>Reclamación con glosa u objeción Ratificada Pertinencia</t>
  </si>
  <si>
    <t>Reclamación con glosa u objeción Ratificada Tarifa</t>
  </si>
  <si>
    <t>Objeción causal póliza no asegurada, correspone a otra compañia, fuera de vigencia</t>
  </si>
  <si>
    <t>Reclamación con glosa u objeción Ratificada MAOS</t>
  </si>
  <si>
    <t>Reclamación Objeto de Conciliación</t>
  </si>
  <si>
    <t>SALDO SOLIDARIA</t>
  </si>
  <si>
    <t>VALOR PSS</t>
  </si>
  <si>
    <t>SALDO PENDIENTE PSS</t>
  </si>
  <si>
    <t>Saldo Pendiente PSS</t>
  </si>
  <si>
    <t xml:space="preserve">Saldo pendiente PSS </t>
  </si>
  <si>
    <t xml:space="preserve"> Saldo Solidaria </t>
  </si>
  <si>
    <t xml:space="preserve">Saldo Pendiente PSS </t>
  </si>
  <si>
    <t>OBJECIÓN TOTAL (DEVOLUCIÓN)</t>
  </si>
  <si>
    <t>BONSANA IPS SAS Nit 900615608 (209301)</t>
  </si>
  <si>
    <t>FACO5620</t>
  </si>
  <si>
    <t>FABO36219</t>
  </si>
  <si>
    <t>FABO36220</t>
  </si>
  <si>
    <t>FABO40957</t>
  </si>
  <si>
    <t>FABO41951</t>
  </si>
  <si>
    <t>FABO42571</t>
  </si>
  <si>
    <t>FABO42811</t>
  </si>
  <si>
    <t>FABO58897</t>
  </si>
  <si>
    <t>FABO59231</t>
  </si>
  <si>
    <t>FABO59883</t>
  </si>
  <si>
    <t>FABO60014</t>
  </si>
  <si>
    <t>FABO64801</t>
  </si>
  <si>
    <t>FABO65697</t>
  </si>
  <si>
    <t>FABO66128</t>
  </si>
  <si>
    <t>FABO66194</t>
  </si>
  <si>
    <t>FABO66473</t>
  </si>
  <si>
    <t>FABO66571</t>
  </si>
  <si>
    <t>FABO67071</t>
  </si>
  <si>
    <t>FABO67262</t>
  </si>
  <si>
    <t>FABO67418</t>
  </si>
  <si>
    <t>FABO68248</t>
  </si>
  <si>
    <t>FABO68323</t>
  </si>
  <si>
    <t>FABO68492</t>
  </si>
  <si>
    <t>FABO69027</t>
  </si>
  <si>
    <t>FABO69948</t>
  </si>
  <si>
    <t>FABO71929</t>
  </si>
  <si>
    <t>FABO72272</t>
  </si>
  <si>
    <t>FABO72759</t>
  </si>
  <si>
    <t>FABO73125</t>
  </si>
  <si>
    <t>FABO83015</t>
  </si>
  <si>
    <t>FABO87441</t>
  </si>
  <si>
    <t>FABO88712</t>
  </si>
  <si>
    <t>FABO90291</t>
  </si>
  <si>
    <t>FABO91552</t>
  </si>
  <si>
    <t>FABO92553</t>
  </si>
  <si>
    <t>FABO92430</t>
  </si>
  <si>
    <t>FABO93021</t>
  </si>
  <si>
    <t>FABO93193</t>
  </si>
  <si>
    <t>Reclamación no registra en sistema.</t>
  </si>
  <si>
    <t>MANZANO FORERO BRANDON ALEXIS</t>
  </si>
  <si>
    <t xml:space="preserve">CC 1193226642 </t>
  </si>
  <si>
    <t>AZCARATE CAÑAS JUAN SEBASTIAN</t>
  </si>
  <si>
    <t xml:space="preserve">TI 1112040341 </t>
  </si>
  <si>
    <t>LOPEZ BERMUDEZ JHON JABER</t>
  </si>
  <si>
    <t xml:space="preserve">CC 1116278158 </t>
  </si>
  <si>
    <t>COLORADO ARBELAEZ YAZMIN JULIANA</t>
  </si>
  <si>
    <t xml:space="preserve">CC 1113308649 </t>
  </si>
  <si>
    <t>PEDROZA GONZALEZ MARIA DEL SOCORRO</t>
  </si>
  <si>
    <t xml:space="preserve">CC 29886862 </t>
  </si>
  <si>
    <t>LOAIZA GUTIERREZ OMARIA</t>
  </si>
  <si>
    <t xml:space="preserve">CC 29816871 </t>
  </si>
  <si>
    <t>TORRES TORO PAULA ANDREA</t>
  </si>
  <si>
    <t xml:space="preserve">CC 1116268048 </t>
  </si>
  <si>
    <t>DIAZ CASTRO JOHAN SEBASTIAN</t>
  </si>
  <si>
    <t xml:space="preserve">CC 1116265532 </t>
  </si>
  <si>
    <t>LONDOÑO ALVAREZ LEIDY JOHANNA</t>
  </si>
  <si>
    <t xml:space="preserve">CC 1006219795 </t>
  </si>
  <si>
    <t>DOMINGUEZ VARGAS FERNEY</t>
  </si>
  <si>
    <t xml:space="preserve">CC 6508745 </t>
  </si>
  <si>
    <t>CASTILLO CACERES MARTHA CECILIA</t>
  </si>
  <si>
    <t xml:space="preserve">CC 1116284553 </t>
  </si>
  <si>
    <t>AGUDELO MOSQUERA VALENTINA</t>
  </si>
  <si>
    <t xml:space="preserve">CC 1116274619 </t>
  </si>
  <si>
    <t>RIVERA FRANCO MARIO</t>
  </si>
  <si>
    <t xml:space="preserve">CC 94366035 </t>
  </si>
  <si>
    <t>CARDONA CORREA GERSON SNEIDER</t>
  </si>
  <si>
    <t xml:space="preserve">CC 1116724508 </t>
  </si>
  <si>
    <t>GUINCHIN BERMUDEZ ROBINSON</t>
  </si>
  <si>
    <t xml:space="preserve">CC 1116244791 </t>
  </si>
  <si>
    <t>GARCIA OSPINA YENNY ALEXANDRA</t>
  </si>
  <si>
    <t xml:space="preserve">CC 1112299102 </t>
  </si>
  <si>
    <t xml:space="preserve">JIMENEZ  TABARES  JHON STIVEN </t>
  </si>
  <si>
    <t xml:space="preserve">CC 1192779839 </t>
  </si>
  <si>
    <t>MONCAYO MONTOYA JHON EDUARD</t>
  </si>
  <si>
    <t xml:space="preserve">CC 1006490462 </t>
  </si>
  <si>
    <t>ARBELAEZ VILLADA WILLIAN</t>
  </si>
  <si>
    <t xml:space="preserve">CC 14800252 </t>
  </si>
  <si>
    <t>Se glosa  en función a 3.65, por la cantidad: 1, por el valor de 479.271 debido a: La descripción del accidente de tránsito en historia clínica y Formulario Único de Reclamación por parte de las Instituciones Prestadoras de Servicios de Salud no es clara por lo tanto no es posible establecer la veracidad de los hechos||Respuesta Glosa: ca_ksogamoso - 29/12/2022| Se reitera glosa, La descripción del accidente de tránsito en historia clínica y Formulario Único de Reclamación por parte de las Instituciones Prestadoras de Servicios de Salud no es clara por lo tanto no es posible establecer la veracidad de los hechos, de acuerdo auditoria de campo se determino que se trata de un caso de poliza prestada.||Respuesta Glosa: cperez - 04/07/2023| Se reitera glosa: La descripción del accidente de tránsito en historia clínica y Formulario Único de Reclamación por parte de las Instituciones Prestadoras de Servicios de Salud no es clara por lo tanto no es posible establecer la veracidad de los hechos, de acuerdo auditoria de campo se determino que se trata de un caso de poliza prestada.||Respuesta Glosa: cperez - 05/10/2023| Se reitera objeción: según procedimiento de auditoría de campo se pudo determinar que las lesiones sufridas por el paciente si son consecuencia de un accidente de tránsito, sin embargo, las mismas no fueron ocasionadas por la motocicleta de placa CJM90G||Respuesta Glosa: cperez - 13/03/2023| Se reitera glosa se revisa soportes y respuesta: La descripción del accidente de tránsito en historia clínica y Formulario Único de Reclamación por parte de las Instituciones Prestadoras de Servicios de Salud no es clara por lo tanto no es posible establecer la veracidad de los hechos, de acuerdo auditoria de campo se determino que se trata de un caso de poliza prestada.||Respuesta Glosa: cperez - 19/05/2023| Se reitera objeción:  La descripción del accidente de tránsito en historia clínica y Formulario Único de Reclamación por parte de las Instituciones Prestadoras de Servicios de Salud no es clara por lo tanto no es posible establecer la veracidad de los hechos, de acuerdo auditoria de campo se determino que se trata de un caso de poliza prestada.||Respuesta Glosa: cperez - 21/02/2024| Se reitera objeción: según procedimiento de auditoría de campo se pudo determinar que las lesiones sufridas por el paciente si son consecuencia de un accidente de tránsito, sin embargo, las mismas no fueron ocasionadas por la motocicleta de placa CJM90G||Respuesta Glosa: cperez - 31/08/2023| según procedimiento de auditoría de campo se pudo determinar que las lesiones sufridas por el paciente si son consecuencia de un accidente de tránsito, sin embargo, las mismas no fueron ocasionadas por la motocicleta de placa CJM90G||Respuesta Glosa: Impira - 29/04/2024| Se reitera objeción: según procedimiento de auditoría de campo se pudo determinar que las lesiones sufridas por el paciente si son consecuencia de un accidente de tránsito, sin embargo, las mismas no fueron ocasionadas por la motocicleta de placa CJM90G||Respuesta Glosa: vruiz - 24/11/2022| Se glosa en función a 3.65, por la cantidad: 1, por el valor de 479.271 debido a: La descripción del accidente de tránsito en historia clínica y Formulario Único de Reclamación por parte de las Instituciones Prestadoras de Servicios de Salud no es clara por lo tanto no es posible establecer la veracidad de los hechos||</t>
  </si>
  <si>
    <t/>
  </si>
  <si>
    <t>Se glosa  en función a 3.65, por la cantidad: 1, por el valor de 629.521 debido a: La descripción del accidente de tránsito en historia clínica y Formulario Único de Reclamación por parte de las Instituciones Prestadoras de Servicios de Salud no es clara por lo tanto no es posible establecer la veracidad de los hechos||Respuesta Glosa: ca_ksogamoso - 29/12/2022| Se reitera glosa, La descripción del accidente de tránsito en historia clínica y Formulario Único de Reclamación por parte de las Instituciones Prestadoras de Servicios de Salud no es clara por lo tanto no es posible establecer la veracidad de los hechos, de acuerdo auditoria de campo se determino que se trata de un caso de poliza prestada.||Respuesta Glosa: cperez - 04/07/2023| Se reitera objeción: La descripción del accidente de tránsito en historia clínica y Formulario Único de Reclamación por parte de las Instituciones Prestadoras de Servicios de Salud no es clara por lo tanto no es posible establecer la veracidad de los hechos, de acuerdo auditoria de campo se determino que se trata de un caso de poliza prestada.||Respuesta Glosa: cperez - 04/09/2023| Se reitera objeción: La descripción del accidente de tránsito en historia clínica y Formulario Único de Reclamación por parte de las Instituciones Prestadoras de Servicios de Salud no es clara por lo tanto no es posible establecer la veracidad de los hechos, de acuerdo auditoria de campo se determino que se trata de un caso de poliza prestada.||Respuesta Glosa: cperez - 05/10/2023| segun auditoria de campo se pudo determinar que las lesiones sufridas por el lesionado si son consecuencia de un evento de tránsito, sin embargo el automotor de placas CJM90G asegurado por nuestra compañía no estuvo involucrado en los hechos. ||Respuesta Glosa: cperez - 13/03/2023| Se reitera glosa se revisa soportes y respuesta: La descripción del accidente de tránsito en historia clínica y Formulario Único de Reclamación por parte de las Instituciones Prestadoras de Servicios de Salud no es clara por lo tanto no es posible establecer la veracidad de los hechos, de acuerdo auditoria de campo se determino que se trata de un caso de poliza prestada.||Respuesta Glosa: cperez - 19/05/2023| Se reitera objeción:  La descripción del accidente de tránsito en historia clínica y Formulario Único de Reclamación por parte de las Instituciones Prestadoras de Servicios de Salud no es clara por lo tanto no es posible establecer la veracidad de los hechos, de acuerdo auditoria de campo se determino que se trata de un caso de poliza prestada.||Respuesta Glosa: cperez - 21/02/2024| Se reitera objeción: segun auditoria de campo se pudo determinar que las lesiones sufridas por el lesionado si son consecuencia de un evento de tránsito, sin embargo el automotor de placas CJM90G asegurado por nuestra compañía no estuvo involucrado en los hechos.||Respuesta Glosa: Impira - 29/04/2024| Se reitera objeción: segun auditoria de campo se pudo determinar que las lesiones sufridas por el lesionado si son consecuencia de un evento de tránsito, sin embargo el automotor de placas CJM90G asegurado por nuestra compañía no estuvo involucrado en los hechos.||Respuesta Glosa: vruiz - 24/11/2022| Se glosa en función a 3.65, por la cantidad: 1, por el valor de 629.521 debido a: La descripción del accidente de tránsito en historia clínica y Formulario Único de Reclamación por parte de las Instituciones Prestadoras de Servicios de Salud no es clara por lo tanto no es posible establecer la veracidad de los hechos||</t>
  </si>
  <si>
    <t>Se glosa  en función a 3.65, por la cantidad: 1, por el valor de 286.000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sin observaciones en auditoria integral.||Respuesta Glosa: cperez - 15/01/2024| Se reitera objeción: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sin observaciones en auditoria integral.||Respuesta Glosa: cperez - 21/02/2024| Se reitera objeción: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sin observaciones en auditoria integral.||</t>
  </si>
  <si>
    <t>Se glosa  en función a 3.65, por la cantidad: 1, por el valor de 64.500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paciente.||Respuesta Glosa: cperez - 15/01/2024| Se reitera objeción por 3.65 se revisa soportes y respuesta no se pudo confirmar ocurrencia en modo, tiempo y lugar ||Respuesta Glosa: cperez - 21/02/2024| Se reitera objeción por 3.65 se revisa soportes y respuesta no se pudo confirmar ocurrencia en modo, tiempo y lugar||</t>
  </si>
  <si>
    <t>Se glosa  en función a 3.65, por la cantidad: 1, por el valor de 286.000 debido a: Se glosa la factura con el rubro Soportes en función a 3.65, por la cantidad: 1, por el valor de 286.000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adicional a esto se enuncia auditoría integral:Se glosa El item con código 29112, descripcion Terapia física, sesión correspondiente a Pertinencia en función a 6.23, por la cantidad: 4, por el valor de 114.000 debido a: No se considera pertinente la realización diaria de terapias físicas, de los días (1 mayo 2023,24 de mayo,26 de mayo 2023,31 de mayo 2023) toda vez que no cumplen con el objetivo principal de rehabilitación, al generar sobrecargas musculares a la zona tratada , donde los efectos terapéuticos no son los adecuados. La frecuencia diaria de terapias no mejora fortalecimiento, resistencia ni movilidad de las articulaciones. Por lo anterior se considera que la frecuencia de utilización de terapias físicas en forma diaria no es pertinente y racional.||Respuesta Glosa: cperez - 15/01/2024| Se reitera objeción por 3.65 se revisa soportes y respuesta no se pudo confirmar ocurrencia en modo, tiempo y lugar, se reitera auditoria integral:  Se glosa El item con código 29112, descripcion Terapia física, sesión correspondiente a Pertinencia en función a 6.23, por la cantidad: 4, por el valor de 114.000 debido a: No se considera pertinente la realización diaria de terapias físicas, de los días (1 mayo 2023,24 de mayo,26 de mayo 2023,31 de mayo 2023) toda vez que no cumplen con el objetivo principal de rehabilitación, al generar sobrecargas musculares a la zona tratada , donde los efectos terapéuticos no son los adecuados. La frecuencia diaria de terapias no mejora fortalecimiento, resistencia ni movilidad de las articulaciones. Por lo anterior se considera que la frecuencia de utilización de terapias físicas en forma diaria no es pertinente y racional.||Respuesta Glosa: cperez - 21/02/2024| Se reitera objeción por 3.65 se revisa soportes y respuesta no se pudo confirmar ocurrencia en modo, tiempo y lugar, se reitera auditoria integral: Se glosa El item con código 29112, descripcion Terapia física, sesión correspondiente a Pertinencia en función a 6.23, por la cantidad: 4, por el valor de 114.000 debido a: No se considera pertinente la realización diaria de terapias físicas, de los días (1 mayo 2023,24 de mayo,26 de mayo 2023,31 de mayo 2023) toda vez que no cumplen con el objetivo principal de rehabilitación, al generar sobrecargas musculares a la zona tratada , donde los efectos terapéuticos no son los adecuados. La frecuencia diaria de terapias no mejora fortalecimiento, resistencia ni movilidad de las articulaciones. Por lo anterior se considera que la frecuencia de utilización de terapias físicas en forma diaria no es pertinente y racional.||</t>
  </si>
  <si>
    <t>Respuesta Glosa: ysanchez - 15/01/2024| Se ratifica objeción de acuerdo con el concepto planteado inicialmente: Se glosa El item con código 13540, descripcion Injerto óseo en tibia o peroné correspondiente a Facturacion en función a 1.23, por la cantidad: 1, por el valor de 1.298.600 debido a: Se objeta mayor valora facturado, toda vez que su aplicación se realiza por misma vía mismo cirujano||Respuesta Glosa: ysanchez - 15/01/2024| Se ratifica objeción de acuerdo con el concepto planteado inicialmente: Se glosa El item con código 13715, descripcion Extracción cuerpo extraño intra articular en cuello de pie correspondiente a Pertinencia en función a 6.23, por la cantidad: 1, por el valor de 798.300 debido a: Teniendo en cuenta lo descrito lo realizado hace parte de la asepsia y antisepsia necesaria para la realización de procedimiento quirúrgico mayor, por lo tanto no hay lugar a cobro por su realización.||Respuesta Glosa: ysanchez - 15/01/2024| Se ratifica objeción de acuerdo con el concepto planteado inicialmente: Se glosa El item con código 15102, descripcion Desbridamiento por lesión superficial, más del 5 área corporal correspondiente a Pertinencia en función a 6.23, por la cantidad: 1, por el valor de 584.200 debido a: Teniendo en cuenta la extensión de las lesiones descritas se reconoce un procedimiento||Respuesta Glosa: ysanchez - 20/02/2024|  Se ratifica objeción de acuerdo con el concepto planteado inicialmente: Se glosa El item con código 15102, descripcion Desbridamiento por lesión superficial, más del 5 área corporal correspondiente a Pertinencia en función a 6.23, por la cantidad: 1, por el valor de 584.200 debido a: Teniendo en cuenta la extensión de las lesiones descritas se reconoce un procedimiento||Respuesta Glosa: ysanchez - 20/02/2024| Se ratifica objeción de acuerdo con el concepto planteado inicialmente: Se glosa El item con código 13540, descripcion Injerto óseo en tibia o peroné correspondiente a Facturacion en función a 1.23, por la cantidad: 1, por el valor de 1.298.600 debido a: Se objeta mayor valora facturado, toda vez que su aplicación se realiza por misma vía mismo cirujano||Respuesta Glosa: ysanchez - 20/02/2024| Se ratifica objeción de acuerdo con el concepto planteado inicialmente: Se glosa El item con código 13715, descripcion Extracción cuerpo extraño intra articular en cuello de pie correspondiente a Pertinencia en función a 6.23, por la cantidad: 1, por el valor de 798.300 debido a: Teniendo en cuenta lo descrito lo realizado hace parte de la asepsia y antisepsia necesaria para la realización de procedimiento quirúrgico mayor, por lo tanto no hay lugar a cobro por su realización.||Se glosa El item  con código 13540, descripcion Injerto óseo en tibia o peroné correspondiente a Facturacion en función a 1.23, por la cantidad: 1, por el valor de 1.298.600 debido a: Se objeta mayor valora facturado, toda vez que su aplicación se realiza por misma vía mismo cirujano ||Se glosa El item  con código 13715, descripcion Extracción cuerpo extraño intra articular en cuello de pie correspondiente a Pertinencia en función a 6.23, por la cantidad: 1, por el valor de 798.300 debido a: Teniendo en cuenta lo descrito lo realizado  hace parte de la asepsia y antisepsia necesaria para la realización de procedimiento quirúrgico mayor, por lo tanto no hay lugar a cobro por su realización.||Se glosa El item  con código 15102, descripcion Desbridamiento por lesión superficial, más del 5 área corporal correspondiente a Pertinencia en función a 6.23, por la cantidad: 1, por el valor de 584.200 debido a: Teniendo en cuenta la extensión de las lesiones descritas se reconoce un procedimiento ||Respuesta Glosa: smontalvo - 29/04/2024| Se ratifica glosa por un cod 15102 se reconocio un solo cod el cual da cubrimiento a la lesion descrita. ||</t>
  </si>
  <si>
    <t>Se glosa  en función a 3.65, por la cantidad: 1, por el valor de 242.471 debido a:  la información contenida en furips,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paciente.adicional a esto se enuncia auditoría integral:Se glosa El item con código 21105, descripcion Pelvis, cadera, articulaciones sacro ilíacas y coxo femorales correspondiente a Pertinencia en función a 6.08, por la cantidad: 1, por el valor de 69.100 debido a: o se considera pertinente la realización de radiografía de columna (escribir aquí si es cervical, dorsal o lumbar) teniendo en cuenta que en la historia clínica no se describen hallazgos a este nivel, que permitan sospechar lesión en esta región.||Respuesta Glosa: cperez - 21/02/2024| Se reitera objeción por 3.65 se revisa soportes y respuesta no se pudo confirmar ocurrencia en modo, tiempo y lugar, se reitera auditoria integral:  Se glosa El item con código 21105, descripcion Pelvis, cadera, articulaciones sacro ilíacas y coxo femorales correspondiente a Pertinencia en función a 6.08, por la cantidad: 1, por el valor de 69.100 debido a: o se considera pertinente la realización de radiografía de columna (escribir aquí si es cervical, dorsal o lumbar) teniendo en cuenta que en la historia clínica no se describen hallazgos a este nivel, que permitan sospechar lesión en esta región.||Respuesta Glosa: ysanchez - 16/01/2024| Se ratifica objeción de acuerdo con el concepto planteado inicialmente: Se glosa en función a 3.65, por la cantidad: 1, por el valor de 242.471 debido a: la información contenida en furips,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paciente.adicional a esto se enuncia auditoría integral:Se glosa El item con código 21105, descripcion Pelvis, cadera, articulaciones sacro ilíacas y coxo femorales correspondiente a Pertinencia en función a 6.08, por la cantidad: 1, por el valor de 69.100 debido a: o se considera pertinente la realización de radiografía de columna (escribir aquí si es cervical, dorsal o lumbar) teniendo en cuenta que en la historia clínica no se describen hallazgos a este nivel, que permitan sospechar lesión en esta región.||</t>
  </si>
  <si>
    <t>Se glosa  en función a 3.65, por la cantidad: 1, por el valor de 190.650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Se realiza auditoria integral sin encontrar novedad||Respuesta Glosa: ysanchez - 16/01/2024| Se ratifica objeción de acuerdo con el concepto planteado inicialmente: Se glosa en función a 3.65, por la cantidad: 1, por el valor de 190.650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Se realiza auditoria integral sin encontrar novedad||Respuesta Glosa: ysanchez - 21/02/2024| Se ratifica objeción de acuerdo con el concepto planteado inicialmente: Se glosa en función a 3.65, por la cantidad: 1, por el valor de 190.650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Se realiza auditoria integral sin encontrar novedad||</t>
  </si>
  <si>
    <t>Se glosa  en función a 3.65, por la cantidad: 1, por el valor de 1.927.571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adicional Se glosa El item con código 37202, descripcion Tratamiento esguinces correspondiente a Pertinencia en función a 6.23, por la cantidad: 1, por el valor de 67.700 debido a: tratamiento de esguinces no justificado sin e videncia de realización se reconoce inmovilización código 37206 se glosa diferencia, Se glosa El item con código 21105, descripcion Pelvis, cadera, articulaciones sacro ilíacas y coxo femorales correspondiente a Pertinencia en función a 6.08, por la cantidad: 1, por el valor de 76.700 debido a: rx no justificado sin hallazgos clinicos en region anatomica al examen de ingreso que ameriten ayuda diagnostica||</t>
  </si>
  <si>
    <t>Se glosa la factura con el rubro Soportes en función a 3.65, por la cantidad: 1, por el valor de 173.521 debido a: La información contenida en Formulario único de reclamación por parte de las instituciones prestadoras de servicios de salud y la historia clínica, en lo referente a los datos del siniestro, presentan inconsistencias que afectan su veracidad. Lo  mencionado se soporta en la indagación realizada en campo donde no se confirma el accidente de tránsito. Información que resulta relevante dentro del proceso de auditoría para así realizar las validaciones pertinentes sobre la atención médica prestada al paciente, se enuncia auditoria integral: Se glosa El item con código 77701, descripcion MEDICAMENTOS correspondiente a Pertinencia en función a 6.07, por la cantidad: 1, por el valor de 8.750 debido a: No se considera pertinente el uso de meloxicam 15 mg tab, cantidad 10, teniendo en cuenta que este medicamento no es de primera elección en el manejo de lesiones traumáticas por no haber demostrado mayor eficacia respecto a los utilizados comúnmente como son antiinflamatorios no esteroideos de primera línea y paracetamol según la evidencia científica actual.||</t>
  </si>
  <si>
    <t>Se glosa la factura con el rubro Soportes en función a 3.65, por la cantidad: 1, por el valor de 636.071 debido a: La información contenida en Formulario único de reclamación por parte de las instituciones prestadoras de servicios de salud y la historia clínica, en lo referente a los datos del siniestro, presentan inconsistencias que afectan su veracidad. Lo  mencionado se soporta en la indagación realizada en campo donde no se confirma el accidente de tránsito. Información que resulta relevante dentro del proceso de auditoría para así realizar las validaciones pertinentes sobre la atención médica prestada al paciente. Sin observaciones adicionales.||</t>
  </si>
  <si>
    <t>Se glosa Los items con código 13580, descripcion Osteosíntesis en tibia o peroné correspondiente a Pertinencia en función a 6.23, por la cantidad: 1, por el valor de 975.500 debido a: las lesiones descritas en la hoja quirúrgica con los procedimientos corresponden al codigo 18242 Osteosíntesis fracturas de tobillo grupo 11 se debe ajustar se glosa la diferencia ||Se glosa Los items con código 2156, descripcion HIDROXIDO DE ALUMMAGN SIMETI correspondiente a Pertinencia en función a 6.07, por la cantidad: 14, por el valor de 34.160 debido a: no relacionado con lesiones en accidente de transito||Se glosa Los items con código 4006, descripcion MULETAS  CONVENCIONAL TALLA M correspondiente a Tarifas en función a 2.06, por la cantidad: 1, por el valor de 25.000 debido a: se glosa mayor valor cobrado en muletas, se reconoce de acuerdo al precio promedio de mercado por valor de  65.000, se glosa la diferencia||</t>
  </si>
  <si>
    <t>01/08/2023-04/11/2022</t>
  </si>
  <si>
    <t>03/05/2024-04/10/2023</t>
  </si>
  <si>
    <t>03/05/2024-25/10/2023</t>
  </si>
  <si>
    <t>06/05/2024-25/10/2023</t>
  </si>
  <si>
    <t>03/05/2024-12/12/2023</t>
  </si>
  <si>
    <t>Reclamación tramitada en su totalidad</t>
  </si>
  <si>
    <t>1900</t>
  </si>
  <si>
    <t>2022</t>
  </si>
  <si>
    <t>2023</t>
  </si>
  <si>
    <t>2024</t>
  </si>
  <si>
    <t>800496627/800534566</t>
  </si>
  <si>
    <t>800575681/800547290</t>
  </si>
  <si>
    <t>800575681/800547093</t>
  </si>
  <si>
    <t>800576175/800547093</t>
  </si>
  <si>
    <t>800554720/800575681</t>
  </si>
  <si>
    <t>800544253/800575681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</si>
</sst>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quot;$&quot;\ * #,##0_-;\-&quot;$&quot;\ * #,##0_-;_-&quot;$&quot;\ * &quot;-&quot;_-;_-@_-"/>
    <numFmt numFmtId="44" formatCode="_-&quot;$&quot;\ * #,##0.00_-;\-&quot;$&quot;\ * #,##0.00_-;_-&quot;$&quot;\ * &quot;-&quot;??_-;_-@_-"/>
    <numFmt numFmtId="164" formatCode="_ &quot;$&quot;\ * #,##0.00_ ;_ &quot;$&quot;\ * \-#,##0.00_ ;_ &quot;$&quot;\ * &quot;-&quot;??_ ;_ @_ "/>
    <numFmt numFmtId="165" formatCode="0;[Red]0"/>
    <numFmt numFmtId="166" formatCode="#,##0.00&quot;       &quot;;\-#,##0.00&quot;       &quot;;&quot; -&quot;#&quot;       &quot;;@\ "/>
    <numFmt numFmtId="167" formatCode="_ * #,##0.00_ ;_ * \-#,##0.00_ ;_ * &quot;-&quot;??_ ;_ @_ "/>
    <numFmt numFmtId="168" formatCode="&quot;$&quot;\ #,##0"/>
    <numFmt numFmtId="169" formatCode="_-&quot;$&quot;\ * #,##0_-;\-&quot;$&quot;\ * #,##0_-;_-&quot;$&quot;\ * &quot;-&quot;??_-;_-@_-"/>
  </numFmts>
  <fonts count="2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9"/>
      <name val="Arial"/>
      <family val="2"/>
    </font>
    <font>
      <sz val="8"/>
      <name val="Arial"/>
      <family val="2"/>
    </font>
    <font>
      <sz val="9"/>
      <name val="Arial"/>
      <family val="2"/>
    </font>
    <font>
      <b/>
      <sz val="8"/>
      <name val="Arial"/>
      <family val="2"/>
    </font>
    <font>
      <sz val="10"/>
      <name val="Arial"/>
      <family val="2"/>
    </font>
    <font>
      <sz val="11"/>
      <color indexed="8"/>
      <name val="Calibri"/>
      <family val="2"/>
    </font>
    <font>
      <sz val="10"/>
      <color indexed="8"/>
      <name val="MS Sans Serif"/>
      <family val="2"/>
    </font>
    <font>
      <sz val="10"/>
      <name val="Arial"/>
      <family val="2"/>
    </font>
    <font>
      <b/>
      <sz val="8"/>
      <color theme="1"/>
      <name val="Calibri"/>
      <family val="2"/>
      <scheme val="minor"/>
    </font>
    <font>
      <sz val="8"/>
      <color theme="1"/>
      <name val="Calibri"/>
      <family val="2"/>
      <scheme val="minor"/>
    </font>
    <font>
      <b/>
      <sz val="8"/>
      <color indexed="81"/>
      <name val="Tahoma"/>
      <family val="2"/>
    </font>
    <font>
      <sz val="8"/>
      <color indexed="81"/>
      <name val="Tahoma"/>
      <family val="2"/>
    </font>
    <font>
      <sz val="10"/>
      <name val="Calibri"/>
      <family val="2"/>
      <scheme val="minor"/>
    </font>
    <font>
      <b/>
      <i/>
      <sz val="10"/>
      <name val="Calibri"/>
      <family val="2"/>
      <scheme val="minor"/>
    </font>
    <font>
      <sz val="10"/>
      <color rgb="FF000000"/>
      <name val="Calibri"/>
      <family val="2"/>
      <scheme val="minor"/>
    </font>
    <font>
      <sz val="10"/>
      <name val="Verdana"/>
      <family val="2"/>
    </font>
    <font>
      <sz val="12"/>
      <name val="Arial"/>
      <family val="2"/>
    </font>
    <font>
      <b/>
      <sz val="10"/>
      <name val="Calibri"/>
      <family val="2"/>
      <scheme val="minor"/>
    </font>
    <font>
      <i/>
      <sz val="10"/>
      <name val="Calibri"/>
      <family val="2"/>
      <scheme val="minor"/>
    </font>
    <font>
      <sz val="10"/>
      <color theme="1"/>
      <name val="Calibri"/>
      <family val="2"/>
      <scheme val="minor"/>
    </font>
    <font>
      <b/>
      <sz val="10"/>
      <color theme="1"/>
      <name val="Calibri"/>
      <family val="2"/>
      <scheme val="minor"/>
    </font>
    <font>
      <sz val="11"/>
      <color indexed="8"/>
      <name val="Calibri"/>
      <family val="2"/>
      <scheme val="minor"/>
    </font>
  </fonts>
  <fills count="21">
    <fill>
      <patternFill patternType="none"/>
    </fill>
    <fill>
      <patternFill patternType="gray125"/>
    </fill>
    <fill>
      <patternFill patternType="solid">
        <fgColor indexed="22"/>
        <bgColor indexed="31"/>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theme="0" tint="-0.249977111117893"/>
        <bgColor indexed="31"/>
      </patternFill>
    </fill>
    <fill>
      <patternFill patternType="solid">
        <fgColor theme="5" tint="0.59999389629810485"/>
        <bgColor indexed="64"/>
      </patternFill>
    </fill>
    <fill>
      <patternFill patternType="solid">
        <fgColor theme="5" tint="0.79998168889431442"/>
        <bgColor indexed="64"/>
      </patternFill>
    </fill>
    <fill>
      <patternFill patternType="solid">
        <fgColor rgb="FFFFFF00"/>
        <bgColor indexed="64"/>
      </patternFill>
    </fill>
    <fill>
      <patternFill patternType="solid">
        <fgColor theme="8"/>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rgb="FF92D050"/>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rgb="FF7030A0"/>
        <bgColor indexed="64"/>
      </patternFill>
    </fill>
    <fill>
      <patternFill patternType="solid">
        <fgColor rgb="FF00B0F0"/>
        <bgColor indexed="64"/>
      </patternFill>
    </fill>
    <fill>
      <patternFill patternType="solid">
        <fgColor theme="9"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s>
  <cellStyleXfs count="11">
    <xf numFmtId="0" fontId="0" fillId="0" borderId="0"/>
    <xf numFmtId="166" fontId="10" fillId="0" borderId="0" applyFill="0" applyBorder="0" applyAlignment="0" applyProtection="0"/>
    <xf numFmtId="0" fontId="11" fillId="0" borderId="0" applyBorder="0" applyProtection="0"/>
    <xf numFmtId="164" fontId="3" fillId="0" borderId="0" applyFont="0" applyFill="0" applyBorder="0" applyAlignment="0" applyProtection="0"/>
    <xf numFmtId="167" fontId="3" fillId="0" borderId="0" applyFont="0" applyFill="0" applyBorder="0" applyAlignment="0" applyProtection="0"/>
    <xf numFmtId="0" fontId="12" fillId="0" borderId="0"/>
    <xf numFmtId="44" fontId="13" fillId="0" borderId="0" applyFont="0" applyFill="0" applyBorder="0" applyAlignment="0" applyProtection="0"/>
    <xf numFmtId="0" fontId="2" fillId="0" borderId="0"/>
    <xf numFmtId="0" fontId="21" fillId="0" borderId="0"/>
    <xf numFmtId="0" fontId="1" fillId="0" borderId="0"/>
    <xf numFmtId="0" fontId="27" fillId="0" borderId="0"/>
  </cellStyleXfs>
  <cellXfs count="138">
    <xf numFmtId="0" fontId="0" fillId="0" borderId="0" xfId="0"/>
    <xf numFmtId="3" fontId="8" fillId="0" borderId="0" xfId="0" applyNumberFormat="1" applyFont="1" applyAlignment="1">
      <alignment horizontal="right"/>
    </xf>
    <xf numFmtId="3" fontId="6" fillId="0" borderId="0" xfId="0" applyNumberFormat="1" applyFont="1" applyAlignment="1">
      <alignment horizontal="right"/>
    </xf>
    <xf numFmtId="3" fontId="6" fillId="0" borderId="0" xfId="0" applyNumberFormat="1" applyFont="1"/>
    <xf numFmtId="0" fontId="7" fillId="0" borderId="0" xfId="0" applyFont="1" applyAlignment="1">
      <alignment horizontal="justify" vertical="center" wrapText="1"/>
    </xf>
    <xf numFmtId="0" fontId="8" fillId="0" borderId="0" xfId="0" applyFont="1" applyAlignment="1">
      <alignment horizontal="center"/>
    </xf>
    <xf numFmtId="0" fontId="7" fillId="0" borderId="0" xfId="0" applyFont="1" applyAlignment="1">
      <alignment horizontal="center" vertical="center"/>
    </xf>
    <xf numFmtId="14" fontId="8" fillId="0" borderId="0" xfId="0" applyNumberFormat="1" applyFont="1" applyAlignment="1">
      <alignment horizontal="center"/>
    </xf>
    <xf numFmtId="42" fontId="6" fillId="0" borderId="0" xfId="0" applyNumberFormat="1" applyFont="1"/>
    <xf numFmtId="42" fontId="4" fillId="0" borderId="0" xfId="0" applyNumberFormat="1" applyFont="1"/>
    <xf numFmtId="0" fontId="9" fillId="4" borderId="2" xfId="0" applyFont="1" applyFill="1" applyBorder="1" applyAlignment="1">
      <alignment vertical="center" wrapText="1"/>
    </xf>
    <xf numFmtId="0" fontId="15" fillId="0" borderId="0" xfId="0" applyFont="1"/>
    <xf numFmtId="0" fontId="14" fillId="8" borderId="4" xfId="0" applyFont="1" applyFill="1" applyBorder="1"/>
    <xf numFmtId="0" fontId="14" fillId="8" borderId="5" xfId="0" applyFont="1" applyFill="1" applyBorder="1"/>
    <xf numFmtId="0" fontId="14" fillId="8" borderId="6" xfId="0" applyFont="1" applyFill="1" applyBorder="1"/>
    <xf numFmtId="0" fontId="15" fillId="0" borderId="3" xfId="0" applyFont="1" applyBorder="1" applyAlignment="1">
      <alignment horizontal="left" vertical="center"/>
    </xf>
    <xf numFmtId="0" fontId="15" fillId="0" borderId="3" xfId="0" applyFont="1" applyBorder="1"/>
    <xf numFmtId="0" fontId="15" fillId="0" borderId="1" xfId="0" applyFont="1" applyBorder="1" applyAlignment="1">
      <alignment horizontal="left" vertical="center"/>
    </xf>
    <xf numFmtId="0" fontId="15" fillId="0" borderId="1" xfId="0" applyFont="1" applyBorder="1"/>
    <xf numFmtId="49" fontId="15" fillId="0" borderId="1" xfId="0" applyNumberFormat="1" applyFont="1" applyBorder="1" applyAlignment="1">
      <alignment horizontal="left" vertical="center"/>
    </xf>
    <xf numFmtId="0" fontId="15" fillId="9" borderId="1" xfId="0" applyFont="1" applyFill="1" applyBorder="1"/>
    <xf numFmtId="0" fontId="15" fillId="0" borderId="7" xfId="0" applyFont="1" applyBorder="1" applyAlignment="1">
      <alignment horizontal="left" vertical="center"/>
    </xf>
    <xf numFmtId="0" fontId="15" fillId="0" borderId="7" xfId="0" applyFont="1" applyBorder="1"/>
    <xf numFmtId="165" fontId="9" fillId="2" borderId="2" xfId="0" applyNumberFormat="1" applyFont="1" applyFill="1" applyBorder="1" applyAlignment="1">
      <alignment vertical="center" wrapText="1"/>
    </xf>
    <xf numFmtId="0" fontId="18" fillId="5" borderId="0" xfId="0" applyFont="1" applyFill="1"/>
    <xf numFmtId="0" fontId="18" fillId="0" borderId="0" xfId="0" applyFont="1"/>
    <xf numFmtId="0" fontId="19" fillId="0" borderId="1" xfId="0" applyFont="1" applyBorder="1" applyAlignment="1">
      <alignment horizontal="right"/>
    </xf>
    <xf numFmtId="0" fontId="20" fillId="0" borderId="1" xfId="0" applyFont="1" applyBorder="1" applyAlignment="1">
      <alignment horizontal="center" vertical="center"/>
    </xf>
    <xf numFmtId="0" fontId="22" fillId="0" borderId="0" xfId="0" applyFont="1"/>
    <xf numFmtId="0" fontId="22" fillId="10" borderId="1" xfId="0" applyFont="1" applyFill="1" applyBorder="1" applyAlignment="1">
      <alignment horizontal="center" vertical="center" wrapText="1"/>
    </xf>
    <xf numFmtId="0" fontId="4" fillId="0" borderId="1" xfId="0" applyFont="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applyAlignment="1">
      <alignment horizontal="center" vertical="center"/>
    </xf>
    <xf numFmtId="0" fontId="0" fillId="0" borderId="1" xfId="0" applyBorder="1"/>
    <xf numFmtId="14" fontId="9" fillId="4" borderId="2" xfId="0" applyNumberFormat="1" applyFont="1" applyFill="1" applyBorder="1" applyAlignment="1">
      <alignment horizontal="center" vertical="center" wrapText="1"/>
    </xf>
    <xf numFmtId="168" fontId="9" fillId="6" borderId="2" xfId="0" applyNumberFormat="1" applyFont="1" applyFill="1" applyBorder="1" applyAlignment="1">
      <alignment horizontal="center" vertical="center" wrapText="1"/>
    </xf>
    <xf numFmtId="3" fontId="9" fillId="6" borderId="2" xfId="0" applyNumberFormat="1" applyFont="1" applyFill="1" applyBorder="1" applyAlignment="1">
      <alignment horizontal="center" vertical="center" wrapText="1"/>
    </xf>
    <xf numFmtId="0" fontId="9" fillId="6" borderId="2" xfId="0" applyFont="1" applyFill="1" applyBorder="1" applyAlignment="1">
      <alignment vertical="center"/>
    </xf>
    <xf numFmtId="0" fontId="9" fillId="4" borderId="2" xfId="0" applyFont="1" applyFill="1" applyBorder="1" applyAlignment="1">
      <alignment vertical="center"/>
    </xf>
    <xf numFmtId="3" fontId="9" fillId="2" borderId="2" xfId="0" applyNumberFormat="1" applyFont="1" applyFill="1" applyBorder="1" applyAlignment="1">
      <alignment horizontal="center" vertical="center" wrapText="1"/>
    </xf>
    <xf numFmtId="3" fontId="9" fillId="3" borderId="2" xfId="0" applyNumberFormat="1" applyFont="1" applyFill="1" applyBorder="1" applyAlignment="1">
      <alignment horizontal="center" vertical="center"/>
    </xf>
    <xf numFmtId="3" fontId="9" fillId="3" borderId="2" xfId="0" applyNumberFormat="1" applyFont="1" applyFill="1" applyBorder="1" applyAlignment="1">
      <alignment horizontal="center" vertical="center" wrapText="1"/>
    </xf>
    <xf numFmtId="169" fontId="9" fillId="2" borderId="2" xfId="6" applyNumberFormat="1" applyFont="1" applyFill="1" applyBorder="1" applyAlignment="1">
      <alignment horizontal="center" vertical="center" wrapText="1"/>
    </xf>
    <xf numFmtId="169" fontId="6" fillId="0" borderId="0" xfId="6" applyNumberFormat="1" applyFont="1" applyAlignment="1">
      <alignment horizontal="right"/>
    </xf>
    <xf numFmtId="169" fontId="9" fillId="2" borderId="9" xfId="6" applyNumberFormat="1" applyFont="1" applyFill="1" applyBorder="1" applyAlignment="1">
      <alignment horizontal="center" vertical="center" wrapText="1"/>
    </xf>
    <xf numFmtId="169" fontId="6" fillId="0" borderId="0" xfId="6" applyNumberFormat="1" applyFont="1"/>
    <xf numFmtId="169" fontId="4" fillId="0" borderId="0" xfId="6" applyNumberFormat="1" applyFont="1"/>
    <xf numFmtId="169" fontId="9" fillId="2" borderId="7" xfId="6" applyNumberFormat="1" applyFont="1" applyFill="1" applyBorder="1" applyAlignment="1">
      <alignment horizontal="center" vertical="center" wrapText="1"/>
    </xf>
    <xf numFmtId="168" fontId="18" fillId="0" borderId="0" xfId="0" applyNumberFormat="1" applyFont="1"/>
    <xf numFmtId="42" fontId="18" fillId="0" borderId="0" xfId="0" applyNumberFormat="1" applyFont="1"/>
    <xf numFmtId="14" fontId="20" fillId="0" borderId="1" xfId="0" applyNumberFormat="1" applyFont="1" applyBorder="1" applyAlignment="1">
      <alignment horizontal="right" vertical="center"/>
    </xf>
    <xf numFmtId="0" fontId="20" fillId="0" borderId="1" xfId="6" applyNumberFormat="1" applyFont="1" applyFill="1" applyBorder="1" applyAlignment="1">
      <alignment horizontal="left" vertical="center"/>
    </xf>
    <xf numFmtId="0" fontId="20" fillId="0" borderId="1" xfId="6" applyNumberFormat="1" applyFont="1" applyFill="1" applyBorder="1" applyAlignment="1">
      <alignment horizontal="right" vertical="center"/>
    </xf>
    <xf numFmtId="14" fontId="20" fillId="0" borderId="1" xfId="6" applyNumberFormat="1" applyFont="1" applyFill="1" applyBorder="1" applyAlignment="1">
      <alignment horizontal="right" vertical="center"/>
    </xf>
    <xf numFmtId="44" fontId="24" fillId="4" borderId="1" xfId="6" applyFont="1" applyFill="1" applyBorder="1" applyAlignment="1">
      <alignment horizontal="center" vertical="center"/>
    </xf>
    <xf numFmtId="0" fontId="8" fillId="0" borderId="1" xfId="0" applyFont="1" applyBorder="1" applyAlignment="1">
      <alignment horizontal="center"/>
    </xf>
    <xf numFmtId="14" fontId="8" fillId="0" borderId="1" xfId="0" applyNumberFormat="1" applyFont="1" applyBorder="1" applyAlignment="1">
      <alignment horizontal="center"/>
    </xf>
    <xf numFmtId="0" fontId="7" fillId="0" borderId="1" xfId="0" applyFont="1" applyBorder="1" applyAlignment="1">
      <alignment horizontal="justify" vertical="center" wrapText="1"/>
    </xf>
    <xf numFmtId="14" fontId="7" fillId="0" borderId="1" xfId="0" applyNumberFormat="1" applyFont="1" applyBorder="1" applyAlignment="1">
      <alignment horizontal="justify" vertical="center" wrapText="1"/>
    </xf>
    <xf numFmtId="169" fontId="7" fillId="0" borderId="1" xfId="6" applyNumberFormat="1" applyFont="1" applyFill="1" applyBorder="1" applyAlignment="1">
      <alignment horizontal="justify" vertical="center" wrapText="1"/>
    </xf>
    <xf numFmtId="169" fontId="4" fillId="0" borderId="1" xfId="6" applyNumberFormat="1" applyFont="1" applyBorder="1"/>
    <xf numFmtId="0" fontId="0" fillId="0" borderId="0" xfId="0" pivotButton="1"/>
    <xf numFmtId="14" fontId="23" fillId="4" borderId="1" xfId="0" applyNumberFormat="1" applyFont="1" applyFill="1" applyBorder="1" applyAlignment="1">
      <alignment horizontal="center" vertical="center" wrapText="1"/>
    </xf>
    <xf numFmtId="168" fontId="23" fillId="6" borderId="1" xfId="0" applyNumberFormat="1" applyFont="1" applyFill="1" applyBorder="1" applyAlignment="1">
      <alignment horizontal="center" vertical="center" wrapText="1"/>
    </xf>
    <xf numFmtId="3" fontId="23" fillId="6" borderId="1" xfId="0" applyNumberFormat="1" applyFont="1" applyFill="1" applyBorder="1" applyAlignment="1">
      <alignment horizontal="center" vertical="center" wrapText="1"/>
    </xf>
    <xf numFmtId="42" fontId="23" fillId="2" borderId="1" xfId="0" applyNumberFormat="1" applyFont="1" applyFill="1" applyBorder="1" applyAlignment="1">
      <alignment horizontal="center" vertical="center" wrapText="1"/>
    </xf>
    <xf numFmtId="14" fontId="23" fillId="2" borderId="1" xfId="0" applyNumberFormat="1" applyFont="1" applyFill="1" applyBorder="1" applyAlignment="1">
      <alignment horizontal="center" vertical="center" wrapText="1"/>
    </xf>
    <xf numFmtId="168" fontId="23" fillId="2" borderId="1" xfId="0" applyNumberFormat="1" applyFont="1" applyFill="1" applyBorder="1" applyAlignment="1">
      <alignment horizontal="center" vertical="center" wrapText="1"/>
    </xf>
    <xf numFmtId="3" fontId="23" fillId="3" borderId="1" xfId="0" applyNumberFormat="1" applyFont="1" applyFill="1" applyBorder="1" applyAlignment="1">
      <alignment horizontal="center" vertical="center"/>
    </xf>
    <xf numFmtId="3" fontId="23" fillId="3" borderId="1" xfId="0" applyNumberFormat="1" applyFont="1" applyFill="1" applyBorder="1" applyAlignment="1">
      <alignment horizontal="center" vertical="center" wrapText="1"/>
    </xf>
    <xf numFmtId="169" fontId="19" fillId="4" borderId="1" xfId="6" applyNumberFormat="1" applyFont="1" applyFill="1" applyBorder="1" applyAlignment="1">
      <alignment horizontal="center" vertical="center"/>
    </xf>
    <xf numFmtId="0" fontId="20" fillId="0" borderId="1" xfId="0" applyFont="1" applyBorder="1" applyAlignment="1">
      <alignment horizontal="left" vertical="center"/>
    </xf>
    <xf numFmtId="42" fontId="20" fillId="0" borderId="1" xfId="6" applyNumberFormat="1" applyFont="1" applyFill="1" applyBorder="1" applyAlignment="1">
      <alignment horizontal="right" vertical="center"/>
    </xf>
    <xf numFmtId="165" fontId="9" fillId="2" borderId="2" xfId="0" applyNumberFormat="1" applyFont="1" applyFill="1" applyBorder="1" applyAlignment="1">
      <alignment horizontal="center" vertical="center" wrapText="1"/>
    </xf>
    <xf numFmtId="0" fontId="25" fillId="12" borderId="1" xfId="0" applyFont="1" applyFill="1" applyBorder="1"/>
    <xf numFmtId="0" fontId="25" fillId="0" borderId="0" xfId="0" applyFont="1"/>
    <xf numFmtId="0" fontId="25" fillId="0" borderId="1" xfId="0" applyFont="1" applyBorder="1"/>
    <xf numFmtId="0" fontId="26" fillId="8" borderId="1" xfId="0" applyFont="1" applyFill="1" applyBorder="1" applyAlignment="1">
      <alignment horizontal="center"/>
    </xf>
    <xf numFmtId="0" fontId="26" fillId="8" borderId="1" xfId="0" applyFont="1" applyFill="1" applyBorder="1"/>
    <xf numFmtId="0" fontId="25" fillId="0" borderId="1" xfId="0" applyFont="1" applyBorder="1" applyAlignment="1">
      <alignment horizontal="center" vertical="center"/>
    </xf>
    <xf numFmtId="0" fontId="25" fillId="0" borderId="1" xfId="0" applyFont="1" applyBorder="1" applyAlignment="1">
      <alignment horizontal="left" vertical="center"/>
    </xf>
    <xf numFmtId="0" fontId="18" fillId="12" borderId="1" xfId="0" applyFont="1" applyFill="1" applyBorder="1"/>
    <xf numFmtId="0" fontId="25" fillId="13" borderId="1" xfId="0" applyFont="1" applyFill="1" applyBorder="1" applyAlignment="1">
      <alignment horizontal="center" vertical="center"/>
    </xf>
    <xf numFmtId="0" fontId="25" fillId="13" borderId="1" xfId="0" applyFont="1" applyFill="1" applyBorder="1" applyAlignment="1">
      <alignment horizontal="left" vertical="center"/>
    </xf>
    <xf numFmtId="0" fontId="25" fillId="12" borderId="0" xfId="0" applyFont="1" applyFill="1"/>
    <xf numFmtId="0" fontId="6" fillId="13" borderId="10" xfId="0" applyFont="1" applyFill="1" applyBorder="1" applyAlignment="1">
      <alignment horizontal="center"/>
    </xf>
    <xf numFmtId="0" fontId="4" fillId="13" borderId="10" xfId="0" applyFont="1" applyFill="1" applyBorder="1" applyAlignment="1">
      <alignment horizontal="center"/>
    </xf>
    <xf numFmtId="49" fontId="25" fillId="0" borderId="1" xfId="0" applyNumberFormat="1" applyFont="1" applyBorder="1" applyAlignment="1">
      <alignment horizontal="left" vertical="center"/>
    </xf>
    <xf numFmtId="49" fontId="25" fillId="14" borderId="1" xfId="0" applyNumberFormat="1" applyFont="1" applyFill="1" applyBorder="1" applyAlignment="1">
      <alignment horizontal="center" vertical="center"/>
    </xf>
    <xf numFmtId="0" fontId="25" fillId="14" borderId="1" xfId="0" applyFont="1" applyFill="1" applyBorder="1"/>
    <xf numFmtId="0" fontId="25" fillId="9" borderId="1" xfId="0" applyFont="1" applyFill="1" applyBorder="1"/>
    <xf numFmtId="49" fontId="25" fillId="10" borderId="1" xfId="0" applyNumberFormat="1" applyFont="1" applyFill="1" applyBorder="1" applyAlignment="1">
      <alignment horizontal="center" vertical="center"/>
    </xf>
    <xf numFmtId="0" fontId="25" fillId="14" borderId="1" xfId="0" applyFont="1" applyFill="1" applyBorder="1" applyAlignment="1">
      <alignment horizontal="left" vertical="center"/>
    </xf>
    <xf numFmtId="0" fontId="4" fillId="0" borderId="0" xfId="0" applyFont="1" applyAlignment="1">
      <alignment horizontal="left"/>
    </xf>
    <xf numFmtId="0" fontId="25" fillId="14" borderId="1" xfId="0" applyFont="1" applyFill="1" applyBorder="1" applyAlignment="1">
      <alignment horizontal="center" vertical="center"/>
    </xf>
    <xf numFmtId="0" fontId="25" fillId="0" borderId="0" xfId="0" applyFont="1" applyAlignment="1">
      <alignment horizontal="center"/>
    </xf>
    <xf numFmtId="0" fontId="1" fillId="15" borderId="1" xfId="9" applyFill="1" applyBorder="1" applyAlignment="1">
      <alignment horizontal="center" vertical="center" wrapText="1"/>
    </xf>
    <xf numFmtId="0" fontId="1" fillId="15" borderId="1" xfId="9" applyFill="1" applyBorder="1" applyAlignment="1">
      <alignment horizontal="center" vertical="center"/>
    </xf>
    <xf numFmtId="0" fontId="1" fillId="0" borderId="0" xfId="9"/>
    <xf numFmtId="0" fontId="1" fillId="0" borderId="1" xfId="9" applyBorder="1" applyAlignment="1">
      <alignment horizontal="center" vertical="center"/>
    </xf>
    <xf numFmtId="0" fontId="1" fillId="0" borderId="1" xfId="9" applyBorder="1" applyAlignment="1">
      <alignment horizontal="center"/>
    </xf>
    <xf numFmtId="0" fontId="1" fillId="16" borderId="1" xfId="9" applyFill="1" applyBorder="1" applyAlignment="1">
      <alignment horizontal="center"/>
    </xf>
    <xf numFmtId="0" fontId="1" fillId="16" borderId="1" xfId="9" applyFill="1" applyBorder="1" applyAlignment="1">
      <alignment horizontal="center" vertical="center"/>
    </xf>
    <xf numFmtId="0" fontId="1" fillId="16" borderId="1" xfId="9" applyFill="1" applyBorder="1" applyAlignment="1">
      <alignment horizontal="center" vertical="center" wrapText="1"/>
    </xf>
    <xf numFmtId="0" fontId="1" fillId="17" borderId="1" xfId="9" applyFill="1" applyBorder="1" applyAlignment="1">
      <alignment horizontal="center"/>
    </xf>
    <xf numFmtId="0" fontId="1" fillId="17" borderId="1" xfId="9" applyFill="1" applyBorder="1" applyAlignment="1">
      <alignment horizontal="center" vertical="center"/>
    </xf>
    <xf numFmtId="0" fontId="1" fillId="17" borderId="1" xfId="9" applyFill="1" applyBorder="1" applyAlignment="1">
      <alignment horizontal="center" vertical="center" wrapText="1"/>
    </xf>
    <xf numFmtId="0" fontId="1" fillId="17" borderId="7" xfId="9" applyFill="1" applyBorder="1" applyAlignment="1">
      <alignment horizontal="center"/>
    </xf>
    <xf numFmtId="0" fontId="1" fillId="18" borderId="1" xfId="9" applyFill="1" applyBorder="1" applyAlignment="1">
      <alignment horizontal="center"/>
    </xf>
    <xf numFmtId="0" fontId="1" fillId="18" borderId="1" xfId="9" applyFill="1" applyBorder="1" applyAlignment="1">
      <alignment horizontal="center" vertical="center"/>
    </xf>
    <xf numFmtId="0" fontId="1" fillId="19" borderId="1" xfId="9" applyFill="1" applyBorder="1" applyAlignment="1">
      <alignment horizontal="center" vertical="center"/>
    </xf>
    <xf numFmtId="42" fontId="20" fillId="0" borderId="1" xfId="0" applyNumberFormat="1" applyFont="1" applyBorder="1" applyAlignment="1">
      <alignment vertical="center"/>
    </xf>
    <xf numFmtId="169" fontId="20" fillId="0" borderId="1" xfId="6" applyNumberFormat="1" applyFont="1" applyFill="1" applyBorder="1" applyAlignment="1">
      <alignment vertical="center"/>
    </xf>
    <xf numFmtId="14" fontId="23" fillId="4" borderId="3" xfId="0" applyNumberFormat="1" applyFont="1" applyFill="1" applyBorder="1" applyAlignment="1">
      <alignment horizontal="center" vertical="center" wrapText="1"/>
    </xf>
    <xf numFmtId="168" fontId="23" fillId="6" borderId="3" xfId="0" applyNumberFormat="1" applyFont="1" applyFill="1" applyBorder="1" applyAlignment="1">
      <alignment horizontal="center" vertical="center" wrapText="1"/>
    </xf>
    <xf numFmtId="3" fontId="23" fillId="6" borderId="3" xfId="0" applyNumberFormat="1" applyFont="1" applyFill="1" applyBorder="1" applyAlignment="1">
      <alignment horizontal="center" vertical="center" wrapText="1"/>
    </xf>
    <xf numFmtId="0" fontId="23" fillId="2" borderId="11" xfId="0" applyFont="1" applyFill="1" applyBorder="1" applyAlignment="1">
      <alignment horizontal="center" vertical="center" wrapText="1"/>
    </xf>
    <xf numFmtId="42" fontId="23" fillId="2" borderId="3" xfId="0" applyNumberFormat="1" applyFont="1" applyFill="1" applyBorder="1" applyAlignment="1">
      <alignment horizontal="center" vertical="center" wrapText="1"/>
    </xf>
    <xf numFmtId="0" fontId="0" fillId="0" borderId="1" xfId="0" applyBorder="1" applyAlignment="1">
      <alignment horizontal="left" vertical="center"/>
    </xf>
    <xf numFmtId="0" fontId="0" fillId="0" borderId="3" xfId="0" pivotButton="1" applyBorder="1" applyAlignment="1">
      <alignment horizontal="center" vertical="center"/>
    </xf>
    <xf numFmtId="0" fontId="0" fillId="0" borderId="3" xfId="0" applyBorder="1" applyAlignment="1">
      <alignment horizontal="center" vertical="center"/>
    </xf>
    <xf numFmtId="0" fontId="20" fillId="20" borderId="1" xfId="0" applyFont="1" applyFill="1" applyBorder="1" applyAlignment="1">
      <alignment horizontal="center" vertical="center"/>
    </xf>
    <xf numFmtId="0" fontId="0" fillId="0" borderId="1" xfId="0" applyBorder="1" applyAlignment="1">
      <alignment vertical="center"/>
    </xf>
    <xf numFmtId="169" fontId="0" fillId="0" borderId="1" xfId="0" applyNumberFormat="1" applyBorder="1" applyAlignment="1">
      <alignment vertical="center"/>
    </xf>
    <xf numFmtId="0" fontId="23" fillId="0" borderId="1" xfId="0" applyFont="1" applyBorder="1" applyAlignment="1">
      <alignment horizontal="center" vertical="center"/>
    </xf>
    <xf numFmtId="0" fontId="23" fillId="0" borderId="1" xfId="0" applyFont="1" applyBorder="1" applyAlignment="1">
      <alignment horizontal="center" vertical="center" wrapText="1"/>
    </xf>
    <xf numFmtId="165" fontId="23" fillId="6" borderId="3" xfId="0" applyNumberFormat="1" applyFont="1" applyFill="1" applyBorder="1" applyAlignment="1">
      <alignment horizontal="center" vertical="center" wrapText="1"/>
    </xf>
    <xf numFmtId="165" fontId="23" fillId="6" borderId="1" xfId="0" applyNumberFormat="1" applyFont="1" applyFill="1" applyBorder="1" applyAlignment="1">
      <alignment horizontal="center" vertical="center" wrapText="1"/>
    </xf>
    <xf numFmtId="3" fontId="23" fillId="2" borderId="3" xfId="0" applyNumberFormat="1" applyFont="1" applyFill="1" applyBorder="1" applyAlignment="1">
      <alignment horizontal="center" vertical="center" wrapText="1"/>
    </xf>
    <xf numFmtId="165" fontId="23" fillId="2" borderId="7" xfId="0" applyNumberFormat="1" applyFont="1" applyFill="1" applyBorder="1" applyAlignment="1">
      <alignment horizontal="center" vertical="center" wrapText="1"/>
    </xf>
    <xf numFmtId="165" fontId="23" fillId="2" borderId="3" xfId="0" applyNumberFormat="1" applyFont="1" applyFill="1" applyBorder="1" applyAlignment="1">
      <alignment horizontal="center" vertical="center" wrapText="1"/>
    </xf>
    <xf numFmtId="0" fontId="23" fillId="6" borderId="7" xfId="0" applyFont="1" applyFill="1" applyBorder="1" applyAlignment="1">
      <alignment horizontal="center" vertical="center"/>
    </xf>
    <xf numFmtId="0" fontId="23" fillId="6" borderId="3" xfId="0" applyFont="1" applyFill="1" applyBorder="1" applyAlignment="1">
      <alignment horizontal="center" vertical="center"/>
    </xf>
    <xf numFmtId="0" fontId="26" fillId="7" borderId="1" xfId="0" applyFont="1" applyFill="1" applyBorder="1" applyAlignment="1">
      <alignment horizontal="center"/>
    </xf>
    <xf numFmtId="0" fontId="19" fillId="0" borderId="8" xfId="0" applyFont="1" applyBorder="1" applyAlignment="1">
      <alignment horizontal="center" vertical="center" wrapText="1"/>
    </xf>
    <xf numFmtId="0" fontId="5" fillId="11" borderId="1" xfId="0" applyFont="1" applyFill="1" applyBorder="1" applyAlignment="1">
      <alignment horizontal="center" vertical="center"/>
    </xf>
    <xf numFmtId="0" fontId="14" fillId="7" borderId="1" xfId="0" applyFont="1" applyFill="1" applyBorder="1" applyAlignment="1">
      <alignment horizontal="center"/>
    </xf>
  </cellXfs>
  <cellStyles count="11">
    <cellStyle name="Excel Built-in Normal 3" xfId="2" xr:uid="{00000000-0005-0000-0000-000000000000}"/>
    <cellStyle name="Millares 2 12" xfId="1" xr:uid="{00000000-0005-0000-0000-000001000000}"/>
    <cellStyle name="Millares 6" xfId="4" xr:uid="{00000000-0005-0000-0000-000002000000}"/>
    <cellStyle name="Moneda" xfId="6" builtinId="4"/>
    <cellStyle name="Moneda 3" xfId="3" xr:uid="{00000000-0005-0000-0000-000004000000}"/>
    <cellStyle name="Normal" xfId="0" builtinId="0"/>
    <cellStyle name="Normal 2" xfId="8" xr:uid="{00000000-0005-0000-0000-000006000000}"/>
    <cellStyle name="Normal 3" xfId="7" xr:uid="{00000000-0005-0000-0000-000007000000}"/>
    <cellStyle name="Normal 4" xfId="9" xr:uid="{F18DE9F0-DE07-4FC1-9EDD-AC95D0C636BD}"/>
    <cellStyle name="Normal 5" xfId="10" xr:uid="{44524DA6-F09D-491E-B7DE-374E24AA7FD2}"/>
    <cellStyle name="Normal 7" xfId="5" xr:uid="{00000000-0005-0000-0000-000008000000}"/>
  </cellStyles>
  <dxfs count="28">
    <dxf>
      <numFmt numFmtId="169" formatCode="_-&quot;$&quot;\ * #,##0_-;\-&quot;$&quot;\ * #,##0_-;_-&quot;$&quot;\ * &quot;-&quot;??_-;_-@_-"/>
    </dxf>
    <dxf>
      <alignment horizontal="center"/>
    </dxf>
    <dxf>
      <alignment horizontal="center"/>
    </dxf>
    <dxf>
      <alignment vertical="center"/>
    </dxf>
    <dxf>
      <alignment vertical="center"/>
    </dxf>
    <dxf>
      <alignment vertical="center"/>
    </dxf>
    <dxf>
      <alignment vertical="center"/>
    </dxf>
    <dxf>
      <alignment vertical="center"/>
    </dxf>
    <dxf>
      <alignment vertical="cent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numFmt numFmtId="169" formatCode="_-&quot;$&quot;\ * #,##0_-;\-&quot;$&quot;\ * #,##0_-;_-&quot;$&quot;\ * &quot;-&quot;??_-;_-@_-"/>
    </dxf>
    <dxf>
      <alignment horizontal="center"/>
    </dxf>
    <dxf>
      <alignment horizontal="center"/>
    </dxf>
    <dxf>
      <alignment vertical="center"/>
    </dxf>
    <dxf>
      <alignment vertical="center"/>
    </dxf>
    <dxf>
      <alignment vertical="center"/>
    </dxf>
    <dxf>
      <alignment vertical="center"/>
    </dxf>
    <dxf>
      <alignment vertical="cent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MANUAL%20DE%20PROCESOS%20CARTERA%20(Autoguardado).pdf" TargetMode="External"/></Relationships>
</file>

<file path=xl/drawings/drawing1.xml><?xml version="1.0" encoding="utf-8"?>
<xdr:wsDr xmlns:xdr="http://schemas.openxmlformats.org/drawingml/2006/spreadsheetDrawing" xmlns:a="http://schemas.openxmlformats.org/drawingml/2006/main">
  <xdr:twoCellAnchor>
    <xdr:from>
      <xdr:col>0</xdr:col>
      <xdr:colOff>228599</xdr:colOff>
      <xdr:row>0</xdr:row>
      <xdr:rowOff>104776</xdr:rowOff>
    </xdr:from>
    <xdr:to>
      <xdr:col>8</xdr:col>
      <xdr:colOff>247650</xdr:colOff>
      <xdr:row>36</xdr:row>
      <xdr:rowOff>57150</xdr:rowOff>
    </xdr:to>
    <xdr:sp macro="" textlink="">
      <xdr:nvSpPr>
        <xdr:cNvPr id="2" name="CuadroTexto 1">
          <a:extLst>
            <a:ext uri="{FF2B5EF4-FFF2-40B4-BE49-F238E27FC236}">
              <a16:creationId xmlns:a16="http://schemas.microsoft.com/office/drawing/2014/main" id="{192CDFA1-0272-43C5-B577-A9C10C6192EC}"/>
            </a:ext>
          </a:extLst>
        </xdr:cNvPr>
        <xdr:cNvSpPr txBox="1"/>
      </xdr:nvSpPr>
      <xdr:spPr>
        <a:xfrm>
          <a:off x="228599" y="104776"/>
          <a:ext cx="6115051" cy="5781674"/>
        </a:xfrm>
        <a:prstGeom prst="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r>
            <a:rPr lang="es-CO" sz="1400" b="1"/>
            <a:t>Instructivo diligenciamiento de formato analisis de cartera</a:t>
          </a:r>
          <a:r>
            <a:rPr lang="es-CO" sz="1100"/>
            <a:t>.</a:t>
          </a:r>
        </a:p>
        <a:p>
          <a:endParaRPr lang="es-CO" sz="1100"/>
        </a:p>
        <a:p>
          <a:r>
            <a:rPr lang="es-CO" sz="1100"/>
            <a:t>Para</a:t>
          </a:r>
          <a:r>
            <a:rPr lang="es-CO" sz="1100" baseline="0"/>
            <a:t> el diligenciamiento del formato se deben tener en cuenta los siguientes formatos:</a:t>
          </a:r>
        </a:p>
        <a:p>
          <a:endParaRPr lang="es-CO" sz="1100" baseline="0"/>
        </a:p>
        <a:p>
          <a:r>
            <a:rPr lang="es-CO" sz="1100" b="1" baseline="0"/>
            <a:t>1. </a:t>
          </a:r>
          <a:r>
            <a:rPr lang="es-CO" sz="1100" baseline="0"/>
            <a:t>Todos los valores del archivo deben ir con el formato contabilidad y los mismos deben ir ubicados hacia el lado derecho de la casilla.</a:t>
          </a:r>
        </a:p>
        <a:p>
          <a:endParaRPr lang="es-CO" sz="1100" baseline="0"/>
        </a:p>
        <a:p>
          <a:r>
            <a:rPr lang="es-CO" sz="1100" b="1" baseline="0"/>
            <a:t>2. </a:t>
          </a:r>
          <a:r>
            <a:rPr lang="es-CO" sz="1100" baseline="0"/>
            <a:t>Todos los espacios en blanco dentro de los valores deben ir con cero el cual se transformara en un - debido al formato de contabilidad anteriormente puesto.</a:t>
          </a:r>
        </a:p>
        <a:p>
          <a:endParaRPr lang="es-CO" sz="1100" baseline="0"/>
        </a:p>
        <a:p>
          <a:r>
            <a:rPr lang="es-CO" sz="1100" b="1" baseline="0"/>
            <a:t>3. </a:t>
          </a:r>
          <a:r>
            <a:rPr lang="es-CO" sz="1100" baseline="0"/>
            <a:t>Todas las fechas del archivo deben ir ubicadas hacia el lado derecho de la casilla.</a:t>
          </a:r>
        </a:p>
        <a:p>
          <a:endParaRPr lang="es-CO" sz="1100" baseline="0"/>
        </a:p>
        <a:p>
          <a:r>
            <a:rPr lang="es-CO" sz="1100" b="1" baseline="0"/>
            <a:t>4. </a:t>
          </a:r>
          <a:r>
            <a:rPr lang="es-CO" sz="1100" baseline="0"/>
            <a:t>Los textos de observaciones y estado activa deben ir ubicados hacia la izquierda de la casilla.</a:t>
          </a:r>
        </a:p>
        <a:p>
          <a:endParaRPr lang="es-CO" sz="1100" baseline="0"/>
        </a:p>
        <a:p>
          <a:r>
            <a:rPr lang="es-CO" sz="1100" b="1" baseline="0"/>
            <a:t>5. </a:t>
          </a:r>
          <a:r>
            <a:rPr lang="es-CO" sz="1100" baseline="0"/>
            <a:t>El titulo del archivo o la informacion que va en la fila 3 la cual es el nombre de la entidad debe ir tal cual esta en activa, junto con el nit separados por puntos como corresponda y sin digito de verificacion.</a:t>
          </a:r>
        </a:p>
        <a:p>
          <a:endParaRPr lang="es-CO" sz="1100" baseline="0"/>
        </a:p>
        <a:p>
          <a:r>
            <a:rPr lang="es-CO" sz="1100" b="1" baseline="0"/>
            <a:t>6. </a:t>
          </a:r>
          <a:r>
            <a:rPr lang="es-CO" sz="1100" baseline="0"/>
            <a:t>Toda la letra del archivo debe ser (CALIBRI 10).</a:t>
          </a:r>
        </a:p>
        <a:p>
          <a:endParaRPr lang="es-CO" sz="1100" baseline="0"/>
        </a:p>
        <a:p>
          <a:r>
            <a:rPr lang="es-CO" sz="1100" b="1" baseline="0"/>
            <a:t>7. </a:t>
          </a:r>
          <a:r>
            <a:rPr lang="es-CO" sz="1100" baseline="0"/>
            <a:t>Al finalizar el diligenciamiento correcto del archivo se debe crear una copia del mismo con el fin de enviarsela a la entidad, mas sin embargo esta copia debe ir de la siguente manera:</a:t>
          </a:r>
        </a:p>
        <a:p>
          <a:endParaRPr lang="es-CO" sz="1100" baseline="0"/>
        </a:p>
        <a:p>
          <a:r>
            <a:rPr lang="es-CO" sz="1100" baseline="0"/>
            <a:t>	</a:t>
          </a:r>
          <a:r>
            <a:rPr lang="es-CO" sz="1100" b="1" baseline="0"/>
            <a:t>7.1</a:t>
          </a:r>
          <a:r>
            <a:rPr lang="es-CO" sz="1100" baseline="0"/>
            <a:t> Se debe borrar los prefijos OBJ_ y los subfijos _1.</a:t>
          </a:r>
        </a:p>
        <a:p>
          <a:r>
            <a:rPr lang="es-CO" sz="1100" baseline="0"/>
            <a:t>	</a:t>
          </a:r>
          <a:r>
            <a:rPr lang="es-CO" sz="1100" b="1" baseline="0"/>
            <a:t>7.2</a:t>
          </a:r>
          <a:r>
            <a:rPr lang="es-CO" sz="1100" baseline="0"/>
            <a:t> Se debe eliminar las columnas </a:t>
          </a:r>
          <a:r>
            <a:rPr lang="es-CO" sz="1100" b="1" baseline="0"/>
            <a:t>K, L</a:t>
          </a:r>
          <a:r>
            <a:rPr lang="es-CO" sz="1100" b="0" baseline="0"/>
            <a:t>,</a:t>
          </a:r>
          <a:r>
            <a:rPr lang="es-CO" sz="1100" b="1" baseline="0"/>
            <a:t> M </a:t>
          </a:r>
          <a:r>
            <a:rPr lang="es-CO" sz="1100" b="0" baseline="0"/>
            <a:t>&amp; </a:t>
          </a:r>
          <a:r>
            <a:rPr lang="es-CO" sz="1100" b="1" baseline="0"/>
            <a:t>Y.</a:t>
          </a:r>
        </a:p>
        <a:p>
          <a:r>
            <a:rPr lang="es-CO" sz="1100" b="1" baseline="0"/>
            <a:t>	7.3</a:t>
          </a:r>
          <a:r>
            <a:rPr lang="es-CO" sz="1100" b="0" baseline="0"/>
            <a:t> Se debe ocultar las hojas (hoja 1, certificados de cobertura, formato (2).</a:t>
          </a:r>
        </a:p>
        <a:p>
          <a:r>
            <a:rPr lang="es-CO" sz="1100" b="0" baseline="0"/>
            <a:t>	</a:t>
          </a:r>
          <a:r>
            <a:rPr lang="es-CO" sz="1100" b="1" baseline="0"/>
            <a:t>7.4</a:t>
          </a:r>
          <a:r>
            <a:rPr lang="es-CO" sz="1100" b="0" baseline="0"/>
            <a:t> Se debe elimar la hoja nombrada (instructivo diligenciamiento).</a:t>
          </a:r>
        </a:p>
        <a:p>
          <a:r>
            <a:rPr lang="es-CO" sz="1100" b="0" baseline="0"/>
            <a:t>	</a:t>
          </a:r>
          <a:r>
            <a:rPr lang="es-CO" sz="1100" b="1" baseline="0"/>
            <a:t>7.5</a:t>
          </a:r>
          <a:r>
            <a:rPr lang="es-CO" sz="1100" b="0" baseline="0"/>
            <a:t> El nombre del archivo debe ser el nombre de la entidad, el nit, entre parentesis el ID 	de la cartera y al final poner las siglas ENV o la 	palabra envio.</a:t>
          </a:r>
        </a:p>
        <a:p>
          <a:endParaRPr lang="es-CO" sz="1100" b="1" baseline="0"/>
        </a:p>
        <a:p>
          <a:r>
            <a:rPr lang="es-CO" sz="1100" b="1" baseline="0"/>
            <a:t>8. </a:t>
          </a:r>
          <a:r>
            <a:rPr lang="es-CO" sz="1100" b="0" baseline="0"/>
            <a:t>Al archivo original se le debe quitar el prefijo ENV o la palabra envio (importante dejar   el </a:t>
          </a:r>
          <a:r>
            <a:rPr lang="es-CO" sz="1100" b="1" baseline="0"/>
            <a:t>ID</a:t>
          </a:r>
          <a:r>
            <a:rPr lang="es-CO" sz="1100" b="0" baseline="0"/>
            <a:t> de la cartera). </a:t>
          </a:r>
          <a:endParaRPr lang="es-CO" sz="1100" b="1" baseline="0"/>
        </a:p>
        <a:p>
          <a:r>
            <a:rPr lang="es-CO" sz="1100" b="1" baseline="0"/>
            <a:t> </a:t>
          </a:r>
        </a:p>
        <a:p>
          <a:endParaRPr lang="es-CO" sz="1100" baseline="0"/>
        </a:p>
        <a:p>
          <a:endParaRPr lang="es-CO"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3933825</xdr:colOff>
      <xdr:row>0</xdr:row>
      <xdr:rowOff>19050</xdr:rowOff>
    </xdr:from>
    <xdr:to>
      <xdr:col>6</xdr:col>
      <xdr:colOff>327212</xdr:colOff>
      <xdr:row>1</xdr:row>
      <xdr:rowOff>163792</xdr:rowOff>
    </xdr:to>
    <xdr:pic>
      <xdr:nvPicPr>
        <xdr:cNvPr id="2" name="1 Imagen">
          <a:hlinkClick xmlns:r="http://schemas.openxmlformats.org/officeDocument/2006/relationships" r:id="rId1"/>
          <a:extLst>
            <a:ext uri="{FF2B5EF4-FFF2-40B4-BE49-F238E27FC236}">
              <a16:creationId xmlns:a16="http://schemas.microsoft.com/office/drawing/2014/main" id="{2A27C30D-9F2D-445D-B8B4-5E9FACE2D00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557375" y="19050"/>
          <a:ext cx="330387" cy="284442"/>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KPOVEDA" refreshedDate="45552.422670949076" createdVersion="6" refreshedVersion="8" minRefreshableVersion="3" recordCount="38" xr:uid="{00000000-000A-0000-FFFF-FFFF28000000}">
  <cacheSource type="worksheet">
    <worksheetSource ref="A1:AB39" sheet="Formato (2)"/>
  </cacheSource>
  <cacheFields count="30">
    <cacheField name="CONS" numFmtId="0">
      <sharedItems containsSemiMixedTypes="0" containsString="0" containsNumber="1" containsInteger="1" minValue="1" maxValue="38"/>
    </cacheField>
    <cacheField name="Cant. Reclamos" numFmtId="0">
      <sharedItems containsSemiMixedTypes="0" containsString="0" containsNumber="1" containsInteger="1" minValue="5620" maxValue="93193"/>
    </cacheField>
    <cacheField name="FACTURA PREFIJO" numFmtId="0">
      <sharedItems/>
    </cacheField>
    <cacheField name="N° SINIESTRO" numFmtId="0">
      <sharedItems containsSemiMixedTypes="0" containsString="0" containsNumber="1" containsInteger="1" minValue="0" maxValue="41394"/>
    </cacheField>
    <cacheField name="NOMBRE DE LA VICTIMA " numFmtId="0">
      <sharedItems containsMixedTypes="1" containsNumber="1" containsInteger="1" minValue="0" maxValue="0"/>
    </cacheField>
    <cacheField name="TIPO Y N° DOC" numFmtId="0">
      <sharedItems containsMixedTypes="1" containsNumber="1" containsInteger="1" minValue="0" maxValue="0"/>
    </cacheField>
    <cacheField name="N° POLIZA DE LA VICTIMA" numFmtId="0">
      <sharedItems containsSemiMixedTypes="0" containsString="0" containsNumber="1" containsInteger="1" minValue="0" maxValue="7000005432"/>
    </cacheField>
    <cacheField name="FECHA DE RADICACION" numFmtId="14">
      <sharedItems containsSemiMixedTypes="0" containsNonDate="0" containsDate="1" containsString="0" minDate="1899-12-30T00:00:00" maxDate="2024-07-12T00:00:00"/>
    </cacheField>
    <cacheField name="FECHA EGRESO" numFmtId="14">
      <sharedItems containsSemiMixedTypes="0" containsNonDate="0" containsDate="1" containsString="0" minDate="1899-12-30T00:00:00" maxDate="2024-06-27T00:00:00" count="34">
        <d v="2022-09-10T00:00:00"/>
        <d v="2022-10-08T00:00:00"/>
        <d v="2023-05-19T00:00:00"/>
        <d v="2023-06-20T00:00:00"/>
        <d v="2023-07-29T00:00:00"/>
        <d v="2023-07-18T00:00:00"/>
        <d v="2023-07-11T00:00:00"/>
        <d v="2023-09-07T00:00:00"/>
        <d v="2023-09-01T00:00:00"/>
        <d v="2023-07-06T00:00:00"/>
        <d v="2023-09-12T00:00:00"/>
        <d v="2023-08-10T00:00:00"/>
        <d v="2023-08-15T00:00:00"/>
        <d v="2023-09-18T00:00:00"/>
        <d v="2023-09-28T00:00:00"/>
        <d v="2023-10-23T00:00:00"/>
        <d v="2023-10-18T00:00:00"/>
        <d v="2024-05-27T00:00:00"/>
        <d v="2024-06-19T00:00:00"/>
        <d v="2024-06-21T00:00:00"/>
        <d v="2024-06-25T00:00:00"/>
        <d v="2024-06-26T00:00:00"/>
        <d v="2024-03-02T00:00:00"/>
        <d v="2024-04-16T00:00:00"/>
        <d v="2024-04-26T00:00:00"/>
        <d v="2024-05-23T00:00:00"/>
        <d v="2022-07-26T00:00:00"/>
        <d v="1899-12-30T00:00:00"/>
        <d v="2023-04-13T00:00:00"/>
        <d v="2023-05-25T00:00:00"/>
        <d v="2023-05-18T00:00:00"/>
        <d v="2023-10-28T00:00:00"/>
        <d v="2023-11-11T00:00:00"/>
        <d v="2023-07-07T00:00:00"/>
      </sharedItems>
      <fieldGroup par="29"/>
    </cacheField>
    <cacheField name="VALOR ASEGURADORA" numFmtId="0">
      <sharedItems containsSemiMixedTypes="0" containsString="0" containsNumber="1" containsInteger="1" minValue="56300" maxValue="9729284"/>
    </cacheField>
    <cacheField name="VALOR  IPS" numFmtId="0">
      <sharedItems containsSemiMixedTypes="0" containsString="0" containsNumber="1" containsInteger="1" minValue="56300" maxValue="9729284"/>
    </cacheField>
    <cacheField name="Saldo Pendiente PSS" numFmtId="0">
      <sharedItems containsSemiMixedTypes="0" containsString="0" containsNumber="1" containsInteger="1" minValue="3500" maxValue="4075934"/>
    </cacheField>
    <cacheField name="OBSERVACION" numFmtId="0">
      <sharedItems longText="1"/>
    </cacheField>
    <cacheField name="Estados" numFmtId="0">
      <sharedItems containsSemiMixedTypes="0" containsString="0" containsNumber="1" minValue="1" maxValue="14.4"/>
    </cacheField>
    <cacheField name="Estados de cartera" numFmtId="0">
      <sharedItems count="10">
        <s v="Reclamación Tramitada en su totalidad"/>
        <s v="Objeción Causal devolución documentos"/>
        <s v="Objeción Causal Pertinencia Medica"/>
        <s v="Objeción Causal No cubierto por SOAT"/>
        <s v="Reclamación sin informacion en el sistema"/>
        <s v="Reclamación con glosa u objeción Ratificada"/>
        <s v="Reclamación con glosa u objeción Ratificada Pertinencia"/>
        <e v="#N/A" u="1"/>
        <s v="Objeción Causal Tope Máximo" u="1"/>
        <s v="Objeción causal póliza no asegurada, hurtada, fuera de vigencia " u="1"/>
      </sharedItems>
    </cacheField>
    <cacheField name="Estado activa" numFmtId="0">
      <sharedItems containsMixedTypes="1" containsNumber="1" containsInteger="1" minValue="0" maxValue="0"/>
    </cacheField>
    <cacheField name="Amparo" numFmtId="0">
      <sharedItems containsMixedTypes="1" containsNumber="1" containsInteger="1" minValue="0" maxValue="0"/>
    </cacheField>
    <cacheField name="FECHA DE PAGO " numFmtId="14">
      <sharedItems containsNonDate="0" containsDate="1" containsMixedTypes="1" minDate="1899-12-30T00:00:00" maxDate="2024-07-27T00:00:00"/>
    </cacheField>
    <cacheField name="VALOR" numFmtId="169">
      <sharedItems containsSemiMixedTypes="0" containsString="0" containsNumber="1" containsInteger="1" minValue="0" maxValue="8351838"/>
    </cacheField>
    <cacheField name="RETEFUENTE" numFmtId="0">
      <sharedItems containsSemiMixedTypes="0" containsString="0" containsNumber="1" containsInteger="1" minValue="0" maxValue="170446"/>
    </cacheField>
    <cacheField name="RETEICA" numFmtId="0">
      <sharedItems containsSemiMixedTypes="0" containsString="0" containsNumber="1" containsInteger="1" minValue="0" maxValue="0"/>
    </cacheField>
    <cacheField name="N° ORDEN DE PAGO" numFmtId="0">
      <sharedItems containsSemiMixedTypes="0" containsString="0" containsNumber="1" containsInteger="1" minValue="0" maxValue="800589564"/>
    </cacheField>
    <cacheField name=" OBJECIÓN SUBSANABLE" numFmtId="169">
      <sharedItems containsSemiMixedTypes="0" containsString="0" containsNumber="1" containsInteger="1" minValue="0" maxValue="1034660"/>
    </cacheField>
    <cacheField name="OBJECIONES RATIFICADAS" numFmtId="169">
      <sharedItems containsSemiMixedTypes="0" containsString="0" containsNumber="1" containsInteger="1" minValue="0" maxValue="584200"/>
    </cacheField>
    <cacheField name="NOTAS CREDITO" numFmtId="169">
      <sharedItems containsSemiMixedTypes="0" containsString="0" containsNumber="1" containsInteger="1" minValue="0" maxValue="622800"/>
    </cacheField>
    <cacheField name="OBJECIONES TOTALES" numFmtId="169">
      <sharedItems containsSemiMixedTypes="0" containsString="0" containsNumber="1" containsInteger="1" minValue="0" maxValue="1927571"/>
    </cacheField>
    <cacheField name="SIN INFORMACION EN EL SISTEMA" numFmtId="169">
      <sharedItems containsSemiMixedTypes="0" containsString="0" containsNumber="1" containsInteger="1" minValue="0" maxValue="648150"/>
    </cacheField>
    <cacheField name="Saldo Solidaria" numFmtId="169">
      <sharedItems containsSemiMixedTypes="0" containsString="0" containsNumber="1" containsInteger="1" minValue="0" maxValue="1927571"/>
    </cacheField>
    <cacheField name="Meses (FECHA EGRESO)" numFmtId="0" databaseField="0">
      <fieldGroup base="8">
        <rangePr groupBy="months" startDate="1899-12-30T00:00:00" endDate="2024-06-27T00:00:00"/>
        <groupItems count="14">
          <s v="&lt;0/01/1900"/>
          <s v="ene"/>
          <s v="feb"/>
          <s v="mar"/>
          <s v="abr"/>
          <s v="may"/>
          <s v="jun"/>
          <s v="jul"/>
          <s v="ago"/>
          <s v="sep"/>
          <s v="oct"/>
          <s v="nov"/>
          <s v="dic"/>
          <s v="&gt;27/06/2024"/>
        </groupItems>
      </fieldGroup>
    </cacheField>
    <cacheField name="Años (FECHA EGRESO)" numFmtId="0" databaseField="0">
      <fieldGroup base="8">
        <rangePr groupBy="years" startDate="1899-12-30T00:00:00" endDate="2024-06-27T00:00:00"/>
        <groupItems count="127">
          <s v="&lt;0/01/1900"/>
          <s v="1900"/>
          <s v="1901"/>
          <s v="1902"/>
          <s v="1903"/>
          <s v="1904"/>
          <s v="1905"/>
          <s v="1906"/>
          <s v="1907"/>
          <s v="1908"/>
          <s v="1909"/>
          <s v="1910"/>
          <s v="1911"/>
          <s v="1912"/>
          <s v="1913"/>
          <s v="1914"/>
          <s v="1915"/>
          <s v="1916"/>
          <s v="1917"/>
          <s v="1918"/>
          <s v="1919"/>
          <s v="1920"/>
          <s v="1921"/>
          <s v="1922"/>
          <s v="1923"/>
          <s v="1924"/>
          <s v="1925"/>
          <s v="1926"/>
          <s v="1927"/>
          <s v="1928"/>
          <s v="1929"/>
          <s v="1930"/>
          <s v="1931"/>
          <s v="1932"/>
          <s v="1933"/>
          <s v="1934"/>
          <s v="1935"/>
          <s v="1936"/>
          <s v="1937"/>
          <s v="1938"/>
          <s v="1939"/>
          <s v="1940"/>
          <s v="1941"/>
          <s v="1942"/>
          <s v="1943"/>
          <s v="1944"/>
          <s v="1945"/>
          <s v="1946"/>
          <s v="1947"/>
          <s v="1948"/>
          <s v="1949"/>
          <s v="1950"/>
          <s v="1951"/>
          <s v="1952"/>
          <s v="1953"/>
          <s v="1954"/>
          <s v="1955"/>
          <s v="1956"/>
          <s v="1957"/>
          <s v="1958"/>
          <s v="1959"/>
          <s v="1960"/>
          <s v="1961"/>
          <s v="1962"/>
          <s v="1963"/>
          <s v="1964"/>
          <s v="1965"/>
          <s v="1966"/>
          <s v="1967"/>
          <s v="1968"/>
          <s v="1969"/>
          <s v="1970"/>
          <s v="1971"/>
          <s v="1972"/>
          <s v="1973"/>
          <s v="1974"/>
          <s v="1975"/>
          <s v="1976"/>
          <s v="1977"/>
          <s v="1978"/>
          <s v="1979"/>
          <s v="1980"/>
          <s v="1981"/>
          <s v="1982"/>
          <s v="1983"/>
          <s v="1984"/>
          <s v="1985"/>
          <s v="1986"/>
          <s v="1987"/>
          <s v="1988"/>
          <s v="1989"/>
          <s v="1990"/>
          <s v="1991"/>
          <s v="1992"/>
          <s v="1993"/>
          <s v="1994"/>
          <s v="1995"/>
          <s v="1996"/>
          <s v="1997"/>
          <s v="1998"/>
          <s v="1999"/>
          <s v="2000"/>
          <s v="2001"/>
          <s v="2002"/>
          <s v="2003"/>
          <s v="2004"/>
          <s v="2005"/>
          <s v="2006"/>
          <s v="2007"/>
          <s v="2008"/>
          <s v="2009"/>
          <s v="2010"/>
          <s v="2011"/>
          <s v="2012"/>
          <s v="2013"/>
          <s v="2014"/>
          <s v="2015"/>
          <s v="2016"/>
          <s v="2017"/>
          <s v="2018"/>
          <s v="2019"/>
          <s v="2020"/>
          <s v="2021"/>
          <s v="2022"/>
          <s v="2023"/>
          <s v="2024"/>
          <s v="&gt;27/06/2024"/>
        </groupItems>
      </fieldGroup>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8">
  <r>
    <n v="1"/>
    <n v="40957"/>
    <s v="FABO40957"/>
    <n v="31075"/>
    <s v="LOPEZ BERMUDEZ JHON JABER"/>
    <s v="CC 1116278158 "/>
    <n v="5000001349"/>
    <d v="2022-10-20T00:00:00"/>
    <x v="0"/>
    <n v="7811262"/>
    <n v="7811262"/>
    <n v="22500"/>
    <s v="Reclamación tramitada en su totalidad"/>
    <n v="1"/>
    <x v="0"/>
    <s v="Pagada en su Totalidad."/>
    <s v="MED"/>
    <s v="01/08/2023-04/11/2022"/>
    <n v="7647687"/>
    <n v="156075"/>
    <n v="0"/>
    <n v="800496627"/>
    <n v="0"/>
    <n v="0"/>
    <n v="7500"/>
    <n v="0"/>
    <n v="0"/>
    <n v="0"/>
  </r>
  <r>
    <n v="2"/>
    <n v="42571"/>
    <s v="FABO42571"/>
    <n v="32287"/>
    <s v="COLORADO ARBELAEZ YAZMIN JULIANA"/>
    <s v="CC 1113308649 "/>
    <n v="957283"/>
    <d v="2022-11-11T00:00:00"/>
    <x v="1"/>
    <n v="91200"/>
    <n v="91200"/>
    <n v="3500"/>
    <s v="Reclamación tramitada en su totalidad"/>
    <n v="1"/>
    <x v="0"/>
    <s v="Pagada en su Totalidad."/>
    <s v="MED"/>
    <d v="2023-05-16T00:00:00"/>
    <n v="85946"/>
    <n v="1754"/>
    <n v="0"/>
    <n v="800523505"/>
    <n v="0"/>
    <n v="0"/>
    <n v="3500"/>
    <n v="0"/>
    <n v="0"/>
    <n v="0"/>
  </r>
  <r>
    <n v="3"/>
    <n v="59231"/>
    <s v="FABO59231"/>
    <n v="31355"/>
    <s v="LOAIZA GUTIERREZ OMARIA"/>
    <s v="CC 29816871 "/>
    <n v="5100002888"/>
    <d v="2023-10-06T00:00:00"/>
    <x v="2"/>
    <n v="169971"/>
    <n v="169971"/>
    <n v="98671"/>
    <s v="Reclamación tramitada en su totalidad"/>
    <n v="1"/>
    <x v="0"/>
    <s v="Pagada en su Totalidad."/>
    <s v="MED"/>
    <d v="2023-10-25T00:00:00"/>
    <n v="96698"/>
    <n v="1973"/>
    <n v="0"/>
    <n v="800547290"/>
    <n v="0"/>
    <n v="0"/>
    <n v="71300"/>
    <n v="0"/>
    <n v="0"/>
    <n v="0"/>
  </r>
  <r>
    <n v="4"/>
    <n v="66128"/>
    <s v="FABO66128"/>
    <n v="31118"/>
    <s v="LONDOÑO ALVAREZ LEIDY JOHANNA"/>
    <s v="CC 1006219795 "/>
    <n v="5100002872"/>
    <d v="2023-10-06T00:00:00"/>
    <x v="3"/>
    <n v="79200"/>
    <n v="79200"/>
    <n v="79200"/>
    <s v="Reclamación tramitada en su totalidad"/>
    <n v="1"/>
    <x v="0"/>
    <s v="Pagada en su Totalidad."/>
    <s v="MED"/>
    <d v="2023-10-25T00:00:00"/>
    <n v="77616"/>
    <n v="1584"/>
    <n v="0"/>
    <n v="800547290"/>
    <n v="0"/>
    <n v="0"/>
    <n v="0"/>
    <n v="0"/>
    <n v="0"/>
    <n v="0"/>
  </r>
  <r>
    <n v="5"/>
    <n v="66194"/>
    <s v="FABO66194"/>
    <n v="38536"/>
    <s v="DIAZ CASTRO JOHAN SEBASTIAN"/>
    <s v="CC 1116265532 "/>
    <n v="5350032336"/>
    <d v="2023-10-06T00:00:00"/>
    <x v="4"/>
    <n v="77875"/>
    <n v="77875"/>
    <n v="77875"/>
    <s v="Reclamación tramitada en su totalidad"/>
    <n v="1"/>
    <x v="0"/>
    <s v="Pagada en su Totalidad."/>
    <s v="MED"/>
    <d v="2023-10-25T00:00:00"/>
    <n v="76317"/>
    <n v="1558"/>
    <n v="0"/>
    <n v="800547093"/>
    <n v="0"/>
    <n v="0"/>
    <n v="0"/>
    <n v="0"/>
    <n v="0"/>
    <n v="0"/>
  </r>
  <r>
    <n v="6"/>
    <n v="66473"/>
    <s v="FABO66473"/>
    <n v="31118"/>
    <s v="LONDOÑO ALVAREZ LEIDY JOHANNA"/>
    <s v="CC 1006219795 "/>
    <n v="5100002872"/>
    <d v="2023-10-06T00:00:00"/>
    <x v="5"/>
    <n v="572000"/>
    <n v="572000"/>
    <n v="343200"/>
    <s v="Reclamación tramitada en su totalidad"/>
    <n v="1"/>
    <x v="0"/>
    <s v="Pagada en su Totalidad."/>
    <s v="MED"/>
    <s v="03/05/2024-25/10/2023"/>
    <n v="504504"/>
    <n v="10296"/>
    <n v="0"/>
    <n v="800575681"/>
    <n v="0"/>
    <n v="0"/>
    <n v="57200"/>
    <n v="0"/>
    <n v="0"/>
    <n v="0"/>
  </r>
  <r>
    <n v="7"/>
    <n v="66571"/>
    <s v="FABO66571"/>
    <n v="38536"/>
    <s v="DIAZ CASTRO JOHAN SEBASTIAN"/>
    <s v="CC 1116265532 "/>
    <n v="5350032336"/>
    <d v="2023-10-06T00:00:00"/>
    <x v="6"/>
    <n v="315600"/>
    <n v="315600"/>
    <n v="315600"/>
    <s v="Reclamación tramitada en su totalidad"/>
    <n v="1"/>
    <x v="0"/>
    <s v="Pagada en su Totalidad."/>
    <s v="MED"/>
    <d v="2023-10-25T00:00:00"/>
    <n v="309288"/>
    <n v="6312"/>
    <n v="0"/>
    <n v="800547093"/>
    <n v="0"/>
    <n v="0"/>
    <n v="0"/>
    <n v="0"/>
    <n v="0"/>
    <n v="0"/>
  </r>
  <r>
    <n v="8"/>
    <n v="67071"/>
    <s v="FABO67071"/>
    <n v="38536"/>
    <s v="DIAZ CASTRO JOHAN SEBASTIAN"/>
    <s v="CC 1116265532 "/>
    <n v="5350032336"/>
    <d v="2023-10-06T00:00:00"/>
    <x v="7"/>
    <n v="64500"/>
    <n v="64500"/>
    <n v="64500"/>
    <s v="Reclamación tramitada en su totalidad"/>
    <n v="1"/>
    <x v="0"/>
    <s v="Pagada en su Totalidad."/>
    <s v="MED"/>
    <d v="2023-10-25T00:00:00"/>
    <n v="63210"/>
    <n v="1290"/>
    <n v="0"/>
    <n v="800547093"/>
    <n v="0"/>
    <n v="0"/>
    <n v="0"/>
    <n v="0"/>
    <n v="0"/>
    <n v="0"/>
  </r>
  <r>
    <n v="9"/>
    <n v="67262"/>
    <s v="FABO67262"/>
    <n v="31355"/>
    <s v="LOAIZA GUTIERREZ OMARIA"/>
    <s v="CC 29816871 "/>
    <n v="5100002888"/>
    <d v="2023-10-06T00:00:00"/>
    <x v="8"/>
    <n v="64500"/>
    <n v="64500"/>
    <n v="64500"/>
    <s v="Reclamación tramitada en su totalidad"/>
    <n v="1"/>
    <x v="0"/>
    <s v="Pagada en su Totalidad."/>
    <s v="MED"/>
    <d v="2023-10-25T00:00:00"/>
    <n v="63210"/>
    <n v="1290"/>
    <n v="0"/>
    <n v="800547290"/>
    <n v="0"/>
    <n v="0"/>
    <n v="0"/>
    <n v="0"/>
    <n v="0"/>
    <n v="0"/>
  </r>
  <r>
    <n v="10"/>
    <n v="67418"/>
    <s v="FABO67418"/>
    <n v="31355"/>
    <s v="LOAIZA GUTIERREZ OMARIA"/>
    <s v="CC 29816871 "/>
    <n v="5100002888"/>
    <d v="2023-10-06T00:00:00"/>
    <x v="9"/>
    <n v="572000"/>
    <n v="572000"/>
    <n v="343200"/>
    <s v="Reclamación tramitada en su totalidad"/>
    <n v="1"/>
    <x v="0"/>
    <s v="Pagada en su Totalidad."/>
    <s v="MED"/>
    <s v="03/05/2024-25/10/2023"/>
    <n v="504504"/>
    <n v="10296"/>
    <n v="0"/>
    <n v="800575681"/>
    <n v="0"/>
    <n v="0"/>
    <n v="57200"/>
    <n v="0"/>
    <n v="0"/>
    <n v="0"/>
  </r>
  <r>
    <n v="11"/>
    <n v="68248"/>
    <s v="FABO68248"/>
    <n v="30550"/>
    <s v="DOMINGUEZ VARGAS FERNEY"/>
    <s v="CC 6508745 "/>
    <n v="4300002764"/>
    <d v="2023-10-06T00:00:00"/>
    <x v="10"/>
    <n v="4305434"/>
    <n v="4305434"/>
    <n v="4075934"/>
    <s v="Reclamación tramitada en su totalidad"/>
    <n v="1"/>
    <x v="0"/>
    <s v="Pagada en su Totalidad."/>
    <s v="MED"/>
    <s v="03/05/2024-25/10/2023"/>
    <n v="4209672"/>
    <n v="85912"/>
    <n v="0"/>
    <n v="800575681"/>
    <n v="0"/>
    <n v="0"/>
    <n v="9850"/>
    <n v="0"/>
    <n v="0"/>
    <n v="0"/>
  </r>
  <r>
    <n v="12"/>
    <n v="68323"/>
    <s v="FABO68323"/>
    <n v="38536"/>
    <s v="DIAZ CASTRO JOHAN SEBASTIAN"/>
    <s v="CC 1116265532 "/>
    <n v="5350032336"/>
    <d v="2023-10-06T00:00:00"/>
    <x v="11"/>
    <n v="572000"/>
    <n v="572000"/>
    <n v="343200"/>
    <s v="Reclamación tramitada en su totalidad"/>
    <n v="1"/>
    <x v="0"/>
    <s v="Pagada en su Totalidad."/>
    <s v="MED"/>
    <s v="03/05/2024-25/10/2023"/>
    <n v="504504"/>
    <n v="10296"/>
    <n v="0"/>
    <n v="800575681"/>
    <n v="0"/>
    <n v="0"/>
    <n v="57200"/>
    <n v="0"/>
    <n v="0"/>
    <n v="0"/>
  </r>
  <r>
    <n v="13"/>
    <n v="68492"/>
    <s v="FABO68492"/>
    <n v="31355"/>
    <s v="LOAIZA GUTIERREZ OMARIA"/>
    <s v="CC 29816871 "/>
    <n v="5100002888"/>
    <d v="2023-10-06T00:00:00"/>
    <x v="12"/>
    <n v="572000"/>
    <n v="572000"/>
    <n v="314600"/>
    <s v="Reclamación tramitada en su totalidad"/>
    <n v="1"/>
    <x v="0"/>
    <s v="Pagada en su Totalidad."/>
    <s v="MED"/>
    <s v="06/05/2024-25/10/2023"/>
    <n v="510384"/>
    <n v="10416"/>
    <n v="0"/>
    <n v="800576175"/>
    <n v="0"/>
    <n v="0"/>
    <n v="51200"/>
    <n v="0"/>
    <n v="0"/>
    <n v="0"/>
  </r>
  <r>
    <n v="14"/>
    <n v="69027"/>
    <s v="FABO69027"/>
    <n v="30550"/>
    <s v="DOMINGUEZ VARGAS FERNEY"/>
    <s v="CC 6508745 "/>
    <n v="4300002764"/>
    <d v="2023-10-06T00:00:00"/>
    <x v="13"/>
    <n v="101200"/>
    <n v="101200"/>
    <n v="101200"/>
    <s v="Reclamación tramitada en su totalidad"/>
    <n v="1"/>
    <x v="0"/>
    <s v="Pagada en su Totalidad."/>
    <s v="MED"/>
    <d v="2023-10-25T00:00:00"/>
    <n v="99176"/>
    <n v="2024"/>
    <n v="0"/>
    <n v="800547290"/>
    <n v="0"/>
    <n v="0"/>
    <n v="0"/>
    <n v="0"/>
    <n v="0"/>
    <n v="0"/>
  </r>
  <r>
    <n v="15"/>
    <n v="69948"/>
    <s v="FABO69948"/>
    <n v="30550"/>
    <s v="DOMINGUEZ VARGAS FERNEY"/>
    <s v="CC 6508745 "/>
    <n v="4300002764"/>
    <d v="2023-10-06T00:00:00"/>
    <x v="14"/>
    <n v="64500"/>
    <n v="64500"/>
    <n v="64500"/>
    <s v="Reclamación tramitada en su totalidad"/>
    <n v="1"/>
    <x v="0"/>
    <s v="Pagada en su Totalidad."/>
    <s v="MED"/>
    <d v="2023-10-25T00:00:00"/>
    <n v="63210"/>
    <n v="1290"/>
    <n v="0"/>
    <n v="800547290"/>
    <n v="0"/>
    <n v="0"/>
    <n v="0"/>
    <n v="0"/>
    <n v="0"/>
    <n v="0"/>
  </r>
  <r>
    <n v="16"/>
    <n v="71929"/>
    <s v="FABO71929"/>
    <n v="30299"/>
    <s v="CASTILLO CACERES MARTHA CECILIA"/>
    <s v="CC 1116284553 "/>
    <n v="4650002684"/>
    <d v="2023-11-29T00:00:00"/>
    <x v="15"/>
    <n v="203587"/>
    <n v="203587"/>
    <n v="122167"/>
    <s v="Reclamación tramitada en su totalidad"/>
    <n v="1"/>
    <x v="0"/>
    <s v="Pagada en su Totalidad."/>
    <s v="MED"/>
    <s v="03/05/2024-12/12/2023"/>
    <n v="188431"/>
    <n v="3845"/>
    <n v="0"/>
    <n v="800554720"/>
    <n v="0"/>
    <n v="0"/>
    <n v="11311"/>
    <n v="0"/>
    <n v="0"/>
    <n v="0"/>
  </r>
  <r>
    <n v="17"/>
    <n v="72759"/>
    <s v="FABO72759"/>
    <n v="39088"/>
    <s v="RIVERA FRANCO MARIO"/>
    <s v="CC 94366035 "/>
    <n v="5350038522"/>
    <d v="2023-11-29T00:00:00"/>
    <x v="16"/>
    <n v="286000"/>
    <n v="286000"/>
    <n v="286000"/>
    <s v="Reclamación tramitada en su totalidad"/>
    <n v="1"/>
    <x v="0"/>
    <s v="Pagada en su Totalidad."/>
    <s v="MED"/>
    <d v="2023-12-12T00:00:00"/>
    <n v="280280"/>
    <n v="5720"/>
    <n v="0"/>
    <n v="800554720"/>
    <n v="0"/>
    <n v="0"/>
    <n v="0"/>
    <n v="0"/>
    <n v="0"/>
    <n v="0"/>
  </r>
  <r>
    <n v="18"/>
    <n v="91552"/>
    <s v="FABO91552"/>
    <n v="32624"/>
    <s v="MONCAYO MONTOYA JHON EDUARD"/>
    <s v="CC 1006490462 "/>
    <n v="3000014419"/>
    <d v="2024-07-11T00:00:00"/>
    <x v="17"/>
    <n v="147000"/>
    <n v="147000"/>
    <n v="147000"/>
    <s v="Reclamación tramitada en su totalidad"/>
    <n v="1"/>
    <x v="0"/>
    <s v="Pagada en su Totalidad."/>
    <s v="MED"/>
    <d v="2024-07-26T00:00:00"/>
    <n v="144060"/>
    <n v="2940"/>
    <n v="0"/>
    <n v="800589564"/>
    <n v="0"/>
    <n v="0"/>
    <n v="0"/>
    <n v="0"/>
    <n v="0"/>
    <n v="0"/>
  </r>
  <r>
    <n v="19"/>
    <n v="92553"/>
    <s v="FABO92553"/>
    <n v="40212"/>
    <s v="ARBELAEZ VILLADA WILLIAN"/>
    <s v="CC 14800252 "/>
    <n v="5350049636"/>
    <d v="2024-07-11T00:00:00"/>
    <x v="18"/>
    <n v="203275"/>
    <n v="203275"/>
    <n v="203275"/>
    <s v="Reclamación tramitada en su totalidad"/>
    <n v="1"/>
    <x v="0"/>
    <s v="Pagada en su Totalidad."/>
    <s v="MED"/>
    <d v="2024-07-26T00:00:00"/>
    <n v="199209"/>
    <n v="4066"/>
    <n v="0"/>
    <n v="800589564"/>
    <n v="0"/>
    <n v="0"/>
    <n v="0"/>
    <n v="0"/>
    <n v="0"/>
    <n v="0"/>
  </r>
  <r>
    <n v="20"/>
    <n v="92430"/>
    <s v="FABO92430"/>
    <n v="32624"/>
    <s v="MONCAYO MONTOYA JHON EDUARD"/>
    <s v="CC 1006490462 "/>
    <n v="3000014419"/>
    <d v="2024-07-11T00:00:00"/>
    <x v="19"/>
    <n v="69700"/>
    <n v="69700"/>
    <n v="69700"/>
    <s v="Reclamación tramitada en su totalidad"/>
    <n v="1"/>
    <x v="0"/>
    <s v="Pagada en su Totalidad."/>
    <s v="MED"/>
    <d v="2024-07-26T00:00:00"/>
    <n v="68306"/>
    <n v="1394"/>
    <n v="0"/>
    <n v="800589564"/>
    <n v="0"/>
    <n v="0"/>
    <n v="0"/>
    <n v="0"/>
    <n v="0"/>
    <n v="0"/>
  </r>
  <r>
    <n v="21"/>
    <n v="93021"/>
    <s v="FABO93021"/>
    <n v="39088"/>
    <s v="RIVERA FRANCO MARIO"/>
    <s v="CC 94366035 "/>
    <n v="5350038522"/>
    <d v="2024-07-11T00:00:00"/>
    <x v="20"/>
    <n v="232021"/>
    <n v="232021"/>
    <n v="232021"/>
    <s v="Reclamación tramitada en su totalidad"/>
    <n v="1"/>
    <x v="0"/>
    <s v="Pagada en su Totalidad."/>
    <s v="MED"/>
    <d v="2024-07-26T00:00:00"/>
    <n v="227381"/>
    <n v="4640"/>
    <n v="0"/>
    <n v="800589564"/>
    <n v="0"/>
    <n v="0"/>
    <n v="0"/>
    <n v="0"/>
    <n v="0"/>
    <n v="0"/>
  </r>
  <r>
    <n v="22"/>
    <n v="93193"/>
    <s v="FABO93193"/>
    <n v="32624"/>
    <s v="MONCAYO MONTOYA JHON EDUARD"/>
    <s v="CC 1006490462 "/>
    <n v="3000014419"/>
    <d v="2024-07-11T00:00:00"/>
    <x v="21"/>
    <n v="71500"/>
    <n v="71500"/>
    <n v="71500"/>
    <s v="Reclamación tramitada en su totalidad"/>
    <n v="1"/>
    <x v="0"/>
    <s v="Pagada en su Totalidad."/>
    <s v="MED"/>
    <d v="2024-07-26T00:00:00"/>
    <n v="70070"/>
    <n v="1430"/>
    <n v="0"/>
    <n v="800589564"/>
    <n v="0"/>
    <n v="0"/>
    <n v="0"/>
    <n v="0"/>
    <n v="0"/>
    <n v="0"/>
  </r>
  <r>
    <n v="23"/>
    <n v="83015"/>
    <s v="FABO83015"/>
    <n v="41394"/>
    <s v="GUINCHIN BERMUDEZ ROBINSON"/>
    <s v="CC 1116244791 "/>
    <n v="5800003962"/>
    <d v="2024-04-09T00:00:00"/>
    <x v="22"/>
    <n v="1927571"/>
    <n v="1927571"/>
    <n v="1927571"/>
    <s v="Se glosa  en función a 3.65, por la cantidad: 1, por el valor de 1.927.571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adicional Se glosa El item con código 37202, descripcion Tratamiento esguinces correspondiente a Pertinencia en función a 6.23, por la cantidad: 1, por el valor de 67.700 debido a: tratamiento de esguinces no justificado sin e videncia de realización se reconoce inmovilización código 37206 se glosa diferencia, Se glosa El item con código 21105, descripcion Pelvis, cadera, articulaciones sacro ilíacas y coxo femorales correspondiente a Pertinencia en función a 6.08, por la cantidad: 1, por el valor de 76.700 debido a: rx no justificado sin hallazgos clinicos en region anatomica al examen de ingreso que ameriten ayuda diagnostica||"/>
    <n v="2"/>
    <x v="1"/>
    <s v="Pendiente de recibir Informacion."/>
    <s v="MED"/>
    <s v=""/>
    <n v="0"/>
    <n v="0"/>
    <n v="0"/>
    <n v="0"/>
    <n v="0"/>
    <n v="0"/>
    <n v="0"/>
    <n v="1927571"/>
    <n v="0"/>
    <n v="1927571"/>
  </r>
  <r>
    <n v="24"/>
    <n v="87441"/>
    <s v="FABO87441"/>
    <n v="30654"/>
    <s v="GARCIA OSPINA YENNY ALEXANDRA"/>
    <s v="CC 1112299102 "/>
    <n v="4300004998"/>
    <d v="2024-05-07T00:00:00"/>
    <x v="23"/>
    <n v="173521"/>
    <n v="173521"/>
    <n v="173521"/>
    <s v="Se glosa la factura con el rubro Soportes en función a 3.65, por la cantidad: 1, por el valor de 173.521 debido a: La información contenida en Formulario único de reclamación por parte de las instituciones prestadoras de servicios de salud y la historia clínica, en lo referente a los datos del siniestro, presentan inconsistencias que afectan su veracidad. Lo  mencionado se soporta en la indagación realizada en campo donde no se confirma el accidente de tránsito. Información que resulta relevante dentro del proceso de auditoría para así realizar las validaciones pertinentes sobre la atención médica prestada al paciente, se enuncia auditoria integral: Se glosa El item con código 77701, descripcion MEDICAMENTOS correspondiente a Pertinencia en función a 6.07, por la cantidad: 1, por el valor de 8.750 debido a: No se considera pertinente el uso de meloxicam 15 mg tab, cantidad 10, teniendo en cuenta que este medicamento no es de primera elección en el manejo de lesiones traumáticas por no haber demostrado mayor eficacia respecto a los utilizados comúnmente como son antiinflamatorios no esteroideos de primera línea y paracetamol según la evidencia científica actual.||"/>
    <n v="2"/>
    <x v="1"/>
    <s v="Pendiente de recibir Informacion."/>
    <s v="MED"/>
    <s v=""/>
    <n v="0"/>
    <n v="0"/>
    <n v="0"/>
    <n v="0"/>
    <n v="0"/>
    <n v="0"/>
    <n v="0"/>
    <n v="173521"/>
    <n v="0"/>
    <n v="173521"/>
  </r>
  <r>
    <n v="25"/>
    <n v="88712"/>
    <s v="FABO88712"/>
    <n v="32602"/>
    <s v="JIMENEZ  TABARES  JHON STIVEN "/>
    <s v="CC 1192779839 "/>
    <n v="3000009588"/>
    <d v="2024-05-14T00:00:00"/>
    <x v="24"/>
    <n v="636071"/>
    <n v="636071"/>
    <n v="636071"/>
    <s v="Se glosa la factura con el rubro Soportes en función a 3.65, por la cantidad: 1, por el valor de 636.071 debido a: La información contenida en Formulario único de reclamación por parte de las instituciones prestadoras de servicios de salud y la historia clínica, en lo referente a los datos del siniestro, presentan inconsistencias que afectan su veracidad. Lo  mencionado se soporta en la indagación realizada en campo donde no se confirma el accidente de tránsito. Información que resulta relevante dentro del proceso de auditoría para así realizar las validaciones pertinentes sobre la atención médica prestada al paciente. Sin observaciones adicionales.||"/>
    <n v="2"/>
    <x v="1"/>
    <s v="Pendiente de recibir Informacion."/>
    <s v="MED"/>
    <s v=""/>
    <n v="0"/>
    <n v="0"/>
    <n v="0"/>
    <n v="0"/>
    <n v="0"/>
    <n v="0"/>
    <n v="0"/>
    <n v="636071"/>
    <n v="0"/>
    <n v="636071"/>
  </r>
  <r>
    <n v="26"/>
    <n v="90291"/>
    <s v="FABO90291"/>
    <n v="32624"/>
    <s v="MONCAYO MONTOYA JHON EDUARD"/>
    <s v="CC 1006490462 "/>
    <n v="3000014419"/>
    <d v="2024-06-11T00:00:00"/>
    <x v="25"/>
    <n v="9416760"/>
    <n v="9416760"/>
    <n v="1034660"/>
    <s v="Se glosa Los items con código 13580, descripcion Osteosíntesis en tibia o peroné correspondiente a Pertinencia en función a 6.23, por la cantidad: 1, por el valor de 975.500 debido a: las lesiones descritas en la hoja quirúrgica con los procedimientos corresponden al codigo 18242 Osteosíntesis fracturas de tobillo grupo 11 se debe ajustar se glosa la diferencia ||Se glosa Los items con código 2156, descripcion HIDROXIDO DE ALUMMAGN SIMETI correspondiente a Pertinencia en función a 6.07, por la cantidad: 14, por el valor de 34.160 debido a: no relacionado con lesiones en accidente de transito||Se glosa Los items con código 4006, descripcion MULETAS  CONVENCIONAL TALLA M correspondiente a Tarifas en función a 2.06, por la cantidad: 1, por el valor de 25.000 debido a: se glosa mayor valor cobrado en muletas, se reconoce de acuerdo al precio promedio de mercado por valor de  65.000, se glosa la diferencia||"/>
    <n v="4"/>
    <x v="2"/>
    <s v="Pendiente de recibir Informacion."/>
    <s v="MED"/>
    <d v="2024-06-27T00:00:00"/>
    <n v="8214458"/>
    <n v="167642"/>
    <n v="0"/>
    <n v="800584139"/>
    <n v="1034660"/>
    <n v="0"/>
    <n v="0"/>
    <n v="0"/>
    <n v="0"/>
    <n v="1034660"/>
  </r>
  <r>
    <n v="27"/>
    <n v="36220"/>
    <s v="FABO36220"/>
    <n v="32983"/>
    <s v="AZCARATE CAÑAS JUAN SEBASTIAN"/>
    <s v="TI 1112040341 "/>
    <n v="3900006019"/>
    <d v="2022-08-29T00:00:00"/>
    <x v="26"/>
    <n v="629521"/>
    <n v="629521"/>
    <n v="629521"/>
    <s v="Se glosa  en función a 3.65, por la cantidad: 1, por el valor de 629.521 debido a: La descripción del accidente de tránsito en historia clínica y Formulario Único de Reclamación por parte de las Instituciones Prestadoras de Servicios de Salud no es clara por lo tanto no es posible establecer la veracidad de los hechos||Respuesta Glosa: ca_ksogamoso - 29/12/2022| Se reitera glosa, La descripción del accidente de tránsito en historia clínica y Formulario Único de Reclamación por parte de las Instituciones Prestadoras de Servicios de Salud no es clara por lo tanto no es posible establecer la veracidad de los hechos, de acuerdo auditoria de campo se determino que se trata de un caso de poliza prestada.||Respuesta Glosa: cperez - 04/07/2023| Se reitera objeción: La descripción del accidente de tránsito en historia clínica y Formulario Único de Reclamación por parte de las Instituciones Prestadoras de Servicios de Salud no es clara por lo tanto no es posible establecer la veracidad de los hechos, de acuerdo auditoria de campo se determino que se trata de un caso de poliza prestada.||Respuesta Glosa: cperez - 04/09/2023| Se reitera objeción: La descripción del accidente de tránsito en historia clínica y Formulario Único de Reclamación por parte de las Instituciones Prestadoras de Servicios de Salud no es clara por lo tanto no es posible establecer la veracidad de los hechos, de acuerdo auditoria de campo se determino que se trata de un caso de poliza prestada.||Respuesta Glosa: cperez - 05/10/2023| segun auditoria de campo se pudo determinar que las lesiones sufridas por el lesionado si son consecuencia de un evento de tránsito, sin embargo el automotor de placas CJM90G asegurado por nuestra compañía no estuvo involucrado en los hechos. ||Respuesta Glosa: cperez - 13/03/2023| Se reitera glosa se revisa soportes y respuesta: La descripción del accidente de tránsito en historia clínica y Formulario Único de Reclamación por parte de las Instituciones Prestadoras de Servicios de Salud no es clara por lo tanto no es posible establecer la veracidad de los hechos, de acuerdo auditoria de campo se determino que se trata de un caso de poliza prestada.||Respuesta Glosa: cperez - 19/05/2023| Se reitera objeción:  La descripción del accidente de tránsito en historia clínica y Formulario Único de Reclamación por parte de las Instituciones Prestadoras de Servicios de Salud no es clara por lo tanto no es posible establecer la veracidad de los hechos, de acuerdo auditoria de campo se determino que se trata de un caso de poliza prestada.||Respuesta Glosa: cperez - 21/02/2024| Se reitera objeción: segun auditoria de campo se pudo determinar que las lesiones sufridas por el lesionado si son consecuencia de un evento de tránsito, sin embargo el automotor de placas CJM90G asegurado por nuestra compañía no estuvo involucrado en los hechos.||Respuesta Glosa: Impira - 29/04/2024| Se reitera objeción: segun auditoria de campo se pudo determinar que las lesiones sufridas por el lesionado si son consecuencia de un evento de tránsito, sin embargo el automotor de placas CJM90G asegurado por nuestra compañía no estuvo involucrado en los hechos.||Respuesta Glosa: vruiz - 24/11/2022| Se glosa en función a 3.65, por la cantidad: 1, por el valor de 629.521 debido a: La descripción del accidente de tránsito en historia clínica y Formulario Único de Reclamación por parte de las Instituciones Prestadoras de Servicios de Salud no es clara por lo tanto no es posible establecer la veracidad de los hechos||"/>
    <n v="7"/>
    <x v="3"/>
    <s v="Pendiente de recibir Informacion."/>
    <s v="MED"/>
    <s v=""/>
    <n v="0"/>
    <n v="0"/>
    <n v="0"/>
    <n v="0"/>
    <n v="0"/>
    <n v="0"/>
    <n v="0"/>
    <n v="629521"/>
    <n v="0"/>
    <n v="0"/>
  </r>
  <r>
    <n v="28"/>
    <n v="5620"/>
    <s v="FACO5620"/>
    <n v="0"/>
    <n v="0"/>
    <n v="0"/>
    <n v="0"/>
    <d v="1899-12-30T00:00:00"/>
    <x v="27"/>
    <n v="648150"/>
    <n v="648150"/>
    <n v="648150"/>
    <s v="Reclamación no registra en sistema."/>
    <n v="8"/>
    <x v="4"/>
    <n v="0"/>
    <n v="0"/>
    <d v="1899-12-30T00:00:00"/>
    <n v="0"/>
    <n v="0"/>
    <n v="0"/>
    <n v="0"/>
    <n v="0"/>
    <n v="0"/>
    <n v="0"/>
    <n v="0"/>
    <n v="648150"/>
    <n v="0"/>
  </r>
  <r>
    <n v="29"/>
    <n v="41951"/>
    <s v="FABO41951"/>
    <n v="0"/>
    <n v="0"/>
    <n v="0"/>
    <n v="0"/>
    <d v="1899-12-30T00:00:00"/>
    <x v="27"/>
    <n v="56300"/>
    <n v="56300"/>
    <n v="56300"/>
    <s v="Reclamación no registra en sistema."/>
    <n v="8"/>
    <x v="4"/>
    <n v="0"/>
    <n v="0"/>
    <d v="1899-12-30T00:00:00"/>
    <n v="0"/>
    <n v="0"/>
    <n v="0"/>
    <n v="0"/>
    <n v="0"/>
    <n v="0"/>
    <n v="0"/>
    <n v="0"/>
    <n v="56300"/>
    <n v="0"/>
  </r>
  <r>
    <n v="30"/>
    <n v="42811"/>
    <s v="FABO42811"/>
    <n v="0"/>
    <n v="0"/>
    <n v="0"/>
    <n v="0"/>
    <d v="1899-12-30T00:00:00"/>
    <x v="27"/>
    <n v="80000"/>
    <n v="80000"/>
    <n v="80000"/>
    <s v="Reclamación no registra en sistema."/>
    <n v="8"/>
    <x v="4"/>
    <n v="0"/>
    <n v="0"/>
    <d v="1899-12-30T00:00:00"/>
    <n v="0"/>
    <n v="0"/>
    <n v="0"/>
    <n v="0"/>
    <n v="0"/>
    <n v="0"/>
    <n v="0"/>
    <n v="0"/>
    <n v="80000"/>
    <n v="0"/>
  </r>
  <r>
    <n v="31"/>
    <n v="64801"/>
    <s v="FABO64801"/>
    <n v="0"/>
    <n v="0"/>
    <n v="0"/>
    <n v="0"/>
    <d v="1899-12-30T00:00:00"/>
    <x v="27"/>
    <n v="64500"/>
    <n v="64500"/>
    <n v="64500"/>
    <s v="Reclamación no registra en sistema."/>
    <n v="8"/>
    <x v="4"/>
    <n v="0"/>
    <n v="0"/>
    <d v="1899-12-30T00:00:00"/>
    <n v="0"/>
    <n v="0"/>
    <n v="0"/>
    <n v="0"/>
    <n v="0"/>
    <n v="0"/>
    <n v="0"/>
    <n v="0"/>
    <n v="64500"/>
    <n v="0"/>
  </r>
  <r>
    <n v="32"/>
    <n v="36219"/>
    <s v="FABO36219"/>
    <n v="32984"/>
    <s v="MANZANO FORERO BRANDON ALEXIS"/>
    <s v="CC 1193226642 "/>
    <n v="3900006019"/>
    <d v="2022-08-29T00:00:00"/>
    <x v="26"/>
    <n v="479271"/>
    <n v="479271"/>
    <n v="479271"/>
    <s v="Se glosa  en función a 3.65, por la cantidad: 1, por el valor de 479.271 debido a: La descripción del accidente de tránsito en historia clínica y Formulario Único de Reclamación por parte de las Instituciones Prestadoras de Servicios de Salud no es clara por lo tanto no es posible establecer la veracidad de los hechos||Respuesta Glosa: ca_ksogamoso - 29/12/2022| Se reitera glosa, La descripción del accidente de tránsito en historia clínica y Formulario Único de Reclamación por parte de las Instituciones Prestadoras de Servicios de Salud no es clara por lo tanto no es posible establecer la veracidad de los hechos, de acuerdo auditoria de campo se determino que se trata de un caso de poliza prestada.||Respuesta Glosa: cperez - 04/07/2023| Se reitera glosa: La descripción del accidente de tránsito en historia clínica y Formulario Único de Reclamación por parte de las Instituciones Prestadoras de Servicios de Salud no es clara por lo tanto no es posible establecer la veracidad de los hechos, de acuerdo auditoria de campo se determino que se trata de un caso de poliza prestada.||Respuesta Glosa: cperez - 05/10/2023| Se reitera objeción: según procedimiento de auditoría de campo se pudo determinar que las lesiones sufridas por el paciente si son consecuencia de un accidente de tránsito, sin embargo, las mismas no fueron ocasionadas por la motocicleta de placa CJM90G||Respuesta Glosa: cperez - 13/03/2023| Se reitera glosa se revisa soportes y respuesta: La descripción del accidente de tránsito en historia clínica y Formulario Único de Reclamación por parte de las Instituciones Prestadoras de Servicios de Salud no es clara por lo tanto no es posible establecer la veracidad de los hechos, de acuerdo auditoria de campo se determino que se trata de un caso de poliza prestada.||Respuesta Glosa: cperez - 19/05/2023| Se reitera objeción:  La descripción del accidente de tránsito en historia clínica y Formulario Único de Reclamación por parte de las Instituciones Prestadoras de Servicios de Salud no es clara por lo tanto no es posible establecer la veracidad de los hechos, de acuerdo auditoria de campo se determino que se trata de un caso de poliza prestada.||Respuesta Glosa: cperez - 21/02/2024| Se reitera objeción: según procedimiento de auditoría de campo se pudo determinar que las lesiones sufridas por el paciente si son consecuencia de un accidente de tránsito, sin embargo, las mismas no fueron ocasionadas por la motocicleta de placa CJM90G||Respuesta Glosa: cperez - 31/08/2023| según procedimiento de auditoría de campo se pudo determinar que las lesiones sufridas por el paciente si son consecuencia de un accidente de tránsito, sin embargo, las mismas no fueron ocasionadas por la motocicleta de placa CJM90G||Respuesta Glosa: Impira - 29/04/2024| Se reitera objeción: según procedimiento de auditoría de campo se pudo determinar que las lesiones sufridas por el paciente si son consecuencia de un accidente de tránsito, sin embargo, las mismas no fueron ocasionadas por la motocicleta de placa CJM90G||Respuesta Glosa: vruiz - 24/11/2022| Se glosa en función a 3.65, por la cantidad: 1, por el valor de 479.271 debido a: La descripción del accidente de tránsito en historia clínica y Formulario Único de Reclamación por parte de las Instituciones Prestadoras de Servicios de Salud no es clara por lo tanto no es posible establecer la veracidad de los hechos||"/>
    <n v="14.3"/>
    <x v="5"/>
    <s v="Pendiente de recibir Informacion."/>
    <s v="MED"/>
    <s v=""/>
    <n v="0"/>
    <n v="0"/>
    <n v="0"/>
    <n v="0"/>
    <n v="0"/>
    <n v="479271"/>
    <n v="0"/>
    <n v="0"/>
    <n v="0"/>
    <n v="479271"/>
  </r>
  <r>
    <n v="33"/>
    <n v="58897"/>
    <s v="FABO58897"/>
    <n v="32635"/>
    <s v="PEDROZA GONZALEZ MARIA DEL SOCORRO"/>
    <s v="CC 29886862 "/>
    <n v="7000005432"/>
    <d v="2023-06-02T00:00:00"/>
    <x v="28"/>
    <n v="286000"/>
    <n v="286000"/>
    <n v="286000"/>
    <s v="Se glosa  en función a 3.65, por la cantidad: 1, por el valor de 286.000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sin observaciones en auditoria integral.||Respuesta Glosa: cperez - 15/01/2024| Se reitera objeción: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sin observaciones en auditoria integral.||Respuesta Glosa: cperez - 21/02/2024| Se reitera objeción: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sin observaciones en auditoria integral.||"/>
    <n v="14.3"/>
    <x v="5"/>
    <s v="Pendiente de recibir Informacion."/>
    <s v="MED"/>
    <s v=""/>
    <n v="0"/>
    <n v="0"/>
    <n v="0"/>
    <n v="0"/>
    <n v="0"/>
    <n v="286000"/>
    <n v="0"/>
    <n v="0"/>
    <n v="0"/>
    <n v="286000"/>
  </r>
  <r>
    <n v="34"/>
    <n v="59883"/>
    <s v="FABO59883"/>
    <n v="32641"/>
    <s v="TORRES TORO PAULA ANDREA"/>
    <s v="CC 1116268048 "/>
    <n v="7000004197"/>
    <d v="2023-06-13T00:00:00"/>
    <x v="29"/>
    <n v="64500"/>
    <n v="64500"/>
    <n v="64500"/>
    <s v="Se glosa  en función a 3.65, por la cantidad: 1, por el valor de 64.500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Respuesta Glosa: cperez - 15/01/2024| Se reitera objeción por 3.65 se revisa soportes y respuesta no se pudo confirmar ocurrencia en modo, tiempo y lugar ||Respuesta Glosa: cperez - 21/02/2024| Se reitera objeción por 3.65 se revisa soportes y respuesta no se pudo confirmar ocurrencia en modo, tiempo y lugar||"/>
    <n v="14.3"/>
    <x v="5"/>
    <s v="Pendiente de recibir Informacion."/>
    <s v="MED"/>
    <s v=""/>
    <n v="0"/>
    <n v="0"/>
    <n v="0"/>
    <n v="0"/>
    <n v="0"/>
    <n v="64500"/>
    <n v="0"/>
    <n v="0"/>
    <n v="0"/>
    <n v="64500"/>
  </r>
  <r>
    <n v="35"/>
    <n v="60014"/>
    <s v="FABO60014"/>
    <n v="32641"/>
    <s v="TORRES TORO PAULA ANDREA"/>
    <s v="CC 1116268048 "/>
    <n v="7000004197"/>
    <d v="2023-06-13T00:00:00"/>
    <x v="30"/>
    <n v="286000"/>
    <n v="286000"/>
    <n v="286000"/>
    <s v="Se glosa  en función a 3.65, por la cantidad: 1, por el valor de 286.000 debido a: Se glosa la factura con el rubro Soportes en función a 3.65, por la cantidad: 1, por el valor de 286.000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adicional a esto se enuncia auditoría integral:Se glosa El item con código 29112, descripcion Terapia física, sesión correspondiente a Pertinencia en función a 6.23, por la cantidad: 4, por el valor de 114.000 debido a: No se considera pertinente la realización diaria de terapias físicas, de los días (1 mayo 2023,24 de mayo,26 de mayo 2023,31 de mayo 2023) toda vez que no cumplen con el objetivo principal de rehabilitación, al generar sobrecargas musculares a la zona tratada , donde los efectos terapéuticos no son los adecuados. La frecuencia diaria de terapias no mejora fortalecimiento, resistencia ni movilidad de las articulaciones. Por lo anterior se considera que la frecuencia de utilización de terapias físicas en forma diaria no es pertinente y racional.||Respuesta Glosa: cperez - 15/01/2024| Se reitera objeción por 3.65 se revisa soportes y respuesta no se pudo confirmar ocurrencia en modo, tiempo y lugar, se reitera auditoria integral:  Se glosa El item con código 29112, descripcion Terapia física, sesión correspondiente a Pertinencia en función a 6.23, por la cantidad: 4, por el valor de 114.000 debido a: No se considera pertinente la realización diaria de terapias físicas, de los días (1 mayo 2023,24 de mayo,26 de mayo 2023,31 de mayo 2023) toda vez que no cumplen con el objetivo principal de rehabilitación, al generar sobrecargas musculares a la zona tratada , donde los efectos terapéuticos no son los adecuados. La frecuencia diaria de terapias no mejora fortalecimiento, resistencia ni movilidad de las articulaciones. Por lo anterior se considera que la frecuencia de utilización de terapias físicas en forma diaria no es pertinente y racional.||Respuesta Glosa: cperez - 21/02/2024| Se reitera objeción por 3.65 se revisa soportes y respuesta no se pudo confirmar ocurrencia en modo, tiempo y lugar, se reitera auditoria integral: Se glosa El item con código 29112, descripcion Terapia física, sesión correspondiente a Pertinencia en función a 6.23, por la cantidad: 4, por el valor de 114.000 debido a: No se considera pertinente la realización diaria de terapias físicas, de los días (1 mayo 2023,24 de mayo,26 de mayo 2023,31 de mayo 2023) toda vez que no cumplen con el objetivo principal de rehabilitación, al generar sobrecargas musculares a la zona tratada , donde los efectos terapéuticos no son los adecuados. La frecuencia diaria de terapias no mejora fortalecimiento, resistencia ni movilidad de las articulaciones. Por lo anterior se considera que la frecuencia de utilización de terapias físicas en forma diaria no es pertinente y racional.||"/>
    <n v="14.3"/>
    <x v="5"/>
    <s v="Pendiente de recibir Informacion."/>
    <s v="MED"/>
    <s v=""/>
    <n v="0"/>
    <n v="0"/>
    <n v="0"/>
    <n v="0"/>
    <n v="0"/>
    <n v="286000"/>
    <n v="0"/>
    <n v="0"/>
    <n v="0"/>
    <n v="286000"/>
  </r>
  <r>
    <n v="36"/>
    <n v="72272"/>
    <s v="FABO72272"/>
    <n v="39163"/>
    <s v="AGUDELO MOSQUERA VALENTINA"/>
    <s v="CC 1116274619 "/>
    <n v="5350021057"/>
    <d v="2023-11-23T00:00:00"/>
    <x v="31"/>
    <n v="242471"/>
    <n v="242471"/>
    <n v="242471"/>
    <s v="Se glosa  en función a 3.65, por la cantidad: 1, por el valor de 242.471 debido a:  la información contenida en furips,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adicional a esto se enuncia auditoría integral:Se glosa El item con código 21105, descripcion Pelvis, cadera, articulaciones sacro ilíacas y coxo femorales correspondiente a Pertinencia en función a 6.08, por la cantidad: 1, por el valor de 69.100 debido a: o se considera pertinente la realización de radiografía de columna (escribir aquí si es cervical, dorsal o lumbar) teniendo en cuenta que en la historia clínica no se describen hallazgos a este nivel, que permitan sospechar lesión en esta región.||Respuesta Glosa: cperez - 21/02/2024| Se reitera objeción por 3.65 se revisa soportes y respuesta no se pudo confirmar ocurrencia en modo, tiempo y lugar, se reitera auditoria integral:  Se glosa El item con código 21105, descripcion Pelvis, cadera, articulaciones sacro ilíacas y coxo femorales correspondiente a Pertinencia en función a 6.08, por la cantidad: 1, por el valor de 69.100 debido a: o se considera pertinente la realización de radiografía de columna (escribir aquí si es cervical, dorsal o lumbar) teniendo en cuenta que en la historia clínica no se describen hallazgos a este nivel, que permitan sospechar lesión en esta región.||Respuesta Glosa: ysanchez - 16/01/2024| Se ratifica objeción de acuerdo con el concepto planteado inicialmente: Se glosa en función a 3.65, por la cantidad: 1, por el valor de 242.471 debido a: la información contenida en furips,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adicional a esto se enuncia auditoría integral:Se glosa El item con código 21105, descripcion Pelvis, cadera, articulaciones sacro ilíacas y coxo femorales correspondiente a Pertinencia en función a 6.08, por la cantidad: 1, por el valor de 69.100 debido a: o se considera pertinente la realización de radiografía de columna (escribir aquí si es cervical, dorsal o lumbar) teniendo en cuenta que en la historia clínica no se describen hallazgos a este nivel, que permitan sospechar lesión en esta región.||"/>
    <n v="14.3"/>
    <x v="5"/>
    <s v="Pendiente de recibir Informacion."/>
    <s v="MED"/>
    <s v=""/>
    <n v="0"/>
    <n v="0"/>
    <n v="0"/>
    <n v="0"/>
    <n v="0"/>
    <n v="242471"/>
    <n v="0"/>
    <n v="0"/>
    <n v="0"/>
    <n v="242471"/>
  </r>
  <r>
    <n v="37"/>
    <n v="73125"/>
    <s v="FABO73125"/>
    <n v="34953"/>
    <s v="CARDONA CORREA GERSON SNEIDER"/>
    <s v="CC 1116724508 "/>
    <n v="4200016109"/>
    <d v="2023-12-15T00:00:00"/>
    <x v="32"/>
    <n v="190650"/>
    <n v="190650"/>
    <n v="190650"/>
    <s v="Se glosa  en función a 3.65, por la cantidad: 1, por el valor de 190.650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Se realiza auditoria integral sin encontrar novedad||Respuesta Glosa: ysanchez - 16/01/2024| Se ratifica objeción de acuerdo con el concepto planteado inicialmente: Se glosa en función a 3.65, por la cantidad: 1, por el valor de 190.650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Se realiza auditoria integral sin encontrar novedad||Respuesta Glosa: ysanchez - 21/02/2024| Se ratifica objeción de acuerdo con el concepto planteado inicialmente: Se glosa en función a 3.65, por la cantidad: 1, por el valor de 190.650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Se realiza auditoria integral sin encontrar novedad||"/>
    <n v="14.3"/>
    <x v="5"/>
    <s v="Pendiente de recibir Informacion."/>
    <s v="MED"/>
    <s v=""/>
    <n v="0"/>
    <n v="0"/>
    <n v="0"/>
    <n v="0"/>
    <n v="0"/>
    <n v="190650"/>
    <n v="0"/>
    <n v="0"/>
    <n v="0"/>
    <n v="190650"/>
  </r>
  <r>
    <n v="38"/>
    <n v="65697"/>
    <s v="FABO65697"/>
    <n v="38536"/>
    <s v="DIAZ CASTRO JOHAN SEBASTIAN"/>
    <s v="CC 1116265532 "/>
    <n v="5350032336"/>
    <d v="2023-09-15T00:00:00"/>
    <x v="33"/>
    <n v="9729284"/>
    <n v="9729284"/>
    <n v="584200"/>
    <s v="Respuesta Glosa: ysanchez - 15/01/2024| Se ratifica objeción de acuerdo con el concepto planteado inicialmente: Se glosa El item con código 13540, descripcion Injerto óseo en tibia o peroné correspondiente a Facturacion en función a 1.23, por la cantidad: 1, por el valor de 1.298.600 debido a: Se objeta mayor valora facturado, toda vez que su aplicación se realiza por misma vía mismo cirujano||Respuesta Glosa: ysanchez - 15/01/2024| Se ratifica objeción de acuerdo con el concepto planteado inicialmente: Se glosa El item con código 13715, descripcion Extracción cuerpo extraño intra articular en cuello de pie correspondiente a Pertinencia en función a 6.23, por la cantidad: 1, por el valor de 798.300 debido a: Teniendo en cuenta lo descrito lo realizado hace parte de la asepsia y antisepsia necesaria para la realización de procedimiento quirúrgico mayor, por lo tanto no hay lugar a cobro por su realización.||Respuesta Glosa: ysanchez - 15/01/2024| Se ratifica objeción de acuerdo con el concepto planteado inicialmente: Se glosa El item con código 15102, descripcion Desbridamiento por lesión superficial, más del 5 área corporal correspondiente a Pertinencia en función a 6.23, por la cantidad: 1, por el valor de 584.200 debido a: Teniendo en cuenta la extensión de las lesiones descritas se reconoce un procedimiento||Respuesta Glosa: ysanchez - 20/02/2024|  Se ratifica objeción de acuerdo con el concepto planteado inicialmente: Se glosa El item con código 15102, descripcion Desbridamiento por lesión superficial, más del 5 área corporal correspondiente a Pertinencia en función a 6.23, por la cantidad: 1, por el valor de 584.200 debido a: Teniendo en cuenta la extensión de las lesiones descritas se reconoce un procedimiento||Respuesta Glosa: ysanchez - 20/02/2024| Se ratifica objeción de acuerdo con el concepto planteado inicialmente: Se glosa El item con código 13540, descripcion Injerto óseo en tibia o peroné correspondiente a Facturacion en función a 1.23, por la cantidad: 1, por el valor de 1.298.600 debido a: Se objeta mayor valora facturado, toda vez que su aplicación se realiza por misma vía mismo cirujano||Respuesta Glosa: ysanchez - 20/02/2024| Se ratifica objeción de acuerdo con el concepto planteado inicialmente: Se glosa El item con código 13715, descripcion Extracción cuerpo extraño intra articular en cuello de pie correspondiente a Pertinencia en función a 6.23, por la cantidad: 1, por el valor de 798.300 debido a: Teniendo en cuenta lo descrito lo realizado hace parte de la asepsia y antisepsia necesaria para la realización de procedimiento quirúrgico mayor, por lo tanto no hay lugar a cobro por su realización.||Se glosa El item  con código 13540, descripcion Injerto óseo en tibia o peroné correspondiente a Facturacion en función a 1.23, por la cantidad: 1, por el valor de 1.298.600 debido a: Se objeta mayor valora facturado, toda vez que su aplicación se realiza por misma vía mismo cirujano ||Se glosa El item  con código 13715, descripcion Extracción cuerpo extraño intra articular en cuello de pie correspondiente a Pertinencia en función a 6.23, por la cantidad: 1, por el valor de 798.300 debido a: Teniendo en cuenta lo descrito lo realizado  hace parte de la asepsia y antisepsia necesaria para la realización de procedimiento quirúrgico mayor, por lo tanto no hay lugar a cobro por su realización.||Se glosa El item  con código 15102, descripcion Desbridamiento por lesión superficial, más del 5 área corporal correspondiente a Pertinencia en función a 6.23, por la cantidad: 1, por el valor de 584.200 debido a: Teniendo en cuenta la extensión de las lesiones descritas se reconoce un procedimiento ||Respuesta Glosa: smontalvo - 29/04/2024| Se ratifica glosa por un cod 15102 se reconocio un solo cod el cual da cubrimiento a la lesion descrita. ||"/>
    <n v="14.4"/>
    <x v="6"/>
    <s v="Pendiente de recibir Informacion."/>
    <s v="MED"/>
    <s v="03/05/2024-04/10/2023"/>
    <n v="8351838"/>
    <n v="170446"/>
    <n v="0"/>
    <n v="800544253"/>
    <n v="0"/>
    <n v="584200"/>
    <n v="622800"/>
    <n v="0"/>
    <n v="0"/>
    <n v="58420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300-000001000000}" name="TablaDinámica9" cacheId="301" applyNumberFormats="0" applyBorderFormats="0" applyFontFormats="0" applyPatternFormats="0" applyAlignmentFormats="0" applyWidthHeightFormats="1" dataCaption="Valores" updatedVersion="8" minRefreshableVersion="3" useAutoFormatting="1" itemPrintTitles="1" createdVersion="6" indent="0" outline="1" outlineData="1" multipleFieldFilters="0" rowHeaderCaption="Estado Cartera ">
  <location ref="A3:D11" firstHeaderRow="0" firstDataRow="1" firstDataCol="1"/>
  <pivotFields count="30">
    <pivotField showAll="0"/>
    <pivotField dataField="1" showAll="0"/>
    <pivotField showAll="0"/>
    <pivotField showAll="0"/>
    <pivotField showAll="0"/>
    <pivotField showAll="0"/>
    <pivotField showAll="0"/>
    <pivotField numFmtId="14" showAll="0"/>
    <pivotField numFmtId="14" showAll="0">
      <items count="35">
        <item x="27"/>
        <item x="26"/>
        <item x="0"/>
        <item x="1"/>
        <item x="28"/>
        <item x="30"/>
        <item x="2"/>
        <item x="29"/>
        <item x="3"/>
        <item x="9"/>
        <item x="33"/>
        <item x="6"/>
        <item x="5"/>
        <item x="4"/>
        <item x="11"/>
        <item x="12"/>
        <item x="8"/>
        <item x="7"/>
        <item x="10"/>
        <item x="13"/>
        <item x="14"/>
        <item x="16"/>
        <item x="15"/>
        <item x="31"/>
        <item x="32"/>
        <item x="22"/>
        <item x="23"/>
        <item x="24"/>
        <item x="25"/>
        <item x="17"/>
        <item x="18"/>
        <item x="19"/>
        <item x="20"/>
        <item x="21"/>
        <item t="default"/>
      </items>
    </pivotField>
    <pivotField showAll="0"/>
    <pivotField showAll="0"/>
    <pivotField dataField="1" showAll="0"/>
    <pivotField showAll="0"/>
    <pivotField showAll="0"/>
    <pivotField axis="axisRow" showAll="0">
      <items count="11">
        <item m="1" x="7"/>
        <item m="1" x="8"/>
        <item m="1" x="9"/>
        <item x="0"/>
        <item x="1"/>
        <item x="2"/>
        <item x="3"/>
        <item x="4"/>
        <item x="5"/>
        <item x="6"/>
        <item t="default"/>
      </items>
    </pivotField>
    <pivotField showAll="0"/>
    <pivotField showAll="0"/>
    <pivotField numFmtId="14" showAll="0"/>
    <pivotField numFmtId="169" showAll="0"/>
    <pivotField showAll="0"/>
    <pivotField showAll="0"/>
    <pivotField showAll="0"/>
    <pivotField numFmtId="169" showAll="0"/>
    <pivotField numFmtId="169" showAll="0"/>
    <pivotField numFmtId="169" showAll="0"/>
    <pivotField numFmtId="169" showAll="0"/>
    <pivotField numFmtId="169" showAll="0"/>
    <pivotField dataField="1" numFmtId="169" showAll="0"/>
    <pivotField showAll="0">
      <items count="15">
        <item x="0"/>
        <item x="1"/>
        <item x="2"/>
        <item x="3"/>
        <item x="4"/>
        <item x="5"/>
        <item x="6"/>
        <item x="7"/>
        <item x="8"/>
        <item x="9"/>
        <item x="10"/>
        <item x="11"/>
        <item x="12"/>
        <item x="13"/>
        <item t="default"/>
      </items>
    </pivotField>
    <pivotField showAll="0">
      <items count="128">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t="default"/>
      </items>
    </pivotField>
  </pivotFields>
  <rowFields count="1">
    <field x="14"/>
  </rowFields>
  <rowItems count="8">
    <i>
      <x v="3"/>
    </i>
    <i>
      <x v="4"/>
    </i>
    <i>
      <x v="5"/>
    </i>
    <i>
      <x v="6"/>
    </i>
    <i>
      <x v="7"/>
    </i>
    <i>
      <x v="8"/>
    </i>
    <i>
      <x v="9"/>
    </i>
    <i t="grand">
      <x/>
    </i>
  </rowItems>
  <colFields count="1">
    <field x="-2"/>
  </colFields>
  <colItems count="3">
    <i>
      <x/>
    </i>
    <i i="1">
      <x v="1"/>
    </i>
    <i i="2">
      <x v="2"/>
    </i>
  </colItems>
  <dataFields count="3">
    <dataField name=" Cant. Reclamos" fld="1" subtotal="count" baseField="11" baseItem="0"/>
    <dataField name=" Saldo Solidaria " fld="27" baseField="14" baseItem="0" numFmtId="169"/>
    <dataField name="Saldo pendiente PSS " fld="11" baseField="14" baseItem="0" numFmtId="169"/>
  </dataFields>
  <formats count="15">
    <format dxfId="14">
      <pivotArea type="all" dataOnly="0" outline="0" fieldPosition="0"/>
    </format>
    <format dxfId="13">
      <pivotArea outline="0" collapsedLevelsAreSubtotals="1" fieldPosition="0"/>
    </format>
    <format dxfId="12">
      <pivotArea field="14" type="button" dataOnly="0" labelOnly="1" outline="0" axis="axisRow" fieldPosition="0"/>
    </format>
    <format dxfId="11">
      <pivotArea dataOnly="0" labelOnly="1" fieldPosition="0">
        <references count="1">
          <reference field="14" count="0"/>
        </references>
      </pivotArea>
    </format>
    <format dxfId="10">
      <pivotArea dataOnly="0" labelOnly="1" grandRow="1" outline="0" fieldPosition="0"/>
    </format>
    <format dxfId="9">
      <pivotArea dataOnly="0" labelOnly="1" outline="0" fieldPosition="0">
        <references count="1">
          <reference field="4294967294" count="2">
            <x v="0"/>
            <x v="1"/>
          </reference>
        </references>
      </pivotArea>
    </format>
    <format dxfId="8">
      <pivotArea type="all" dataOnly="0" outline="0" fieldPosition="0"/>
    </format>
    <format dxfId="7">
      <pivotArea outline="0" collapsedLevelsAreSubtotals="1" fieldPosition="0"/>
    </format>
    <format dxfId="6">
      <pivotArea dataOnly="0" labelOnly="1" fieldPosition="0">
        <references count="1">
          <reference field="14" count="0"/>
        </references>
      </pivotArea>
    </format>
    <format dxfId="5">
      <pivotArea dataOnly="0" labelOnly="1" grandRow="1" outline="0" fieldPosition="0"/>
    </format>
    <format dxfId="4">
      <pivotArea field="14" type="button" dataOnly="0" labelOnly="1" outline="0" axis="axisRow" fieldPosition="0"/>
    </format>
    <format dxfId="3">
      <pivotArea dataOnly="0" labelOnly="1" outline="0" fieldPosition="0">
        <references count="1">
          <reference field="4294967294" count="3">
            <x v="0"/>
            <x v="1"/>
            <x v="2"/>
          </reference>
        </references>
      </pivotArea>
    </format>
    <format dxfId="2">
      <pivotArea field="14" type="button" dataOnly="0" labelOnly="1" outline="0" axis="axisRow" fieldPosition="0"/>
    </format>
    <format dxfId="1">
      <pivotArea dataOnly="0" labelOnly="1" outline="0" fieldPosition="0">
        <references count="1">
          <reference field="4294967294" count="3">
            <x v="0"/>
            <x v="1"/>
            <x v="2"/>
          </reference>
        </references>
      </pivotArea>
    </format>
    <format dxfId="0">
      <pivotArea outline="0" collapsedLevelsAreSubtotals="1" fieldPosition="0">
        <references count="1">
          <reference field="4294967294" count="2" selected="0">
            <x v="1"/>
            <x v="2"/>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TablaDinámica10" cacheId="301" applyNumberFormats="0" applyBorderFormats="0" applyFontFormats="0" applyPatternFormats="0" applyAlignmentFormats="0" applyWidthHeightFormats="1" dataCaption="Valores" updatedVersion="8" minRefreshableVersion="3" useAutoFormatting="1" itemPrintTitles="1" mergeItem="1" createdVersion="6" indent="0" outline="1" outlineData="1" multipleFieldFilters="0" rowHeaderCaption="Cartera por fecha de egreso y saldos pendientes">
  <location ref="A19:D24" firstHeaderRow="0" firstDataRow="1" firstDataCol="1"/>
  <pivotFields count="30">
    <pivotField showAll="0"/>
    <pivotField dataField="1" showAll="0"/>
    <pivotField showAll="0"/>
    <pivotField showAll="0"/>
    <pivotField showAll="0"/>
    <pivotField showAll="0"/>
    <pivotField showAll="0"/>
    <pivotField numFmtId="14" showAll="0"/>
    <pivotField numFmtId="14" showAll="0">
      <items count="35">
        <item x="27"/>
        <item x="26"/>
        <item x="0"/>
        <item x="1"/>
        <item x="28"/>
        <item x="30"/>
        <item x="2"/>
        <item x="29"/>
        <item x="3"/>
        <item x="9"/>
        <item x="33"/>
        <item x="6"/>
        <item x="5"/>
        <item x="4"/>
        <item x="11"/>
        <item x="12"/>
        <item x="8"/>
        <item x="7"/>
        <item x="10"/>
        <item x="13"/>
        <item x="14"/>
        <item x="16"/>
        <item x="15"/>
        <item x="31"/>
        <item x="32"/>
        <item x="22"/>
        <item x="23"/>
        <item x="24"/>
        <item x="25"/>
        <item x="17"/>
        <item x="18"/>
        <item x="19"/>
        <item x="20"/>
        <item x="21"/>
        <item t="default"/>
      </items>
    </pivotField>
    <pivotField showAll="0"/>
    <pivotField showAll="0"/>
    <pivotField dataField="1" showAll="0"/>
    <pivotField showAll="0"/>
    <pivotField showAll="0"/>
    <pivotField showAll="0">
      <items count="11">
        <item m="1" x="7"/>
        <item m="1" x="8"/>
        <item m="1" x="9"/>
        <item x="0"/>
        <item x="1"/>
        <item x="2"/>
        <item x="3"/>
        <item x="4"/>
        <item x="5"/>
        <item x="6"/>
        <item t="default"/>
      </items>
    </pivotField>
    <pivotField showAll="0"/>
    <pivotField showAll="0"/>
    <pivotField numFmtId="14" showAll="0"/>
    <pivotField numFmtId="169" showAll="0"/>
    <pivotField showAll="0"/>
    <pivotField showAll="0"/>
    <pivotField showAll="0"/>
    <pivotField numFmtId="169" showAll="0"/>
    <pivotField numFmtId="169" showAll="0"/>
    <pivotField numFmtId="169" showAll="0"/>
    <pivotField numFmtId="169" showAll="0"/>
    <pivotField numFmtId="169" showAll="0"/>
    <pivotField dataField="1" numFmtId="169" showAll="0"/>
    <pivotField axis="axisRow" showAll="0">
      <items count="15">
        <item x="0"/>
        <item x="1"/>
        <item x="2"/>
        <item x="3"/>
        <item x="4"/>
        <item x="5"/>
        <item x="6"/>
        <item x="7"/>
        <item x="8"/>
        <item x="9"/>
        <item x="10"/>
        <item x="11"/>
        <item x="12"/>
        <item x="13"/>
        <item t="default"/>
      </items>
    </pivotField>
    <pivotField axis="axisRow" showAll="0">
      <items count="128">
        <item sd="0" x="0"/>
        <item sd="0" x="1"/>
        <item sd="0" x="2"/>
        <item sd="0" x="3"/>
        <item sd="0" x="4"/>
        <item sd="0" x="5"/>
        <item sd="0" x="6"/>
        <item sd="0" x="7"/>
        <item sd="0" x="8"/>
        <item sd="0" x="9"/>
        <item sd="0" x="10"/>
        <item sd="0" x="11"/>
        <item sd="0" x="12"/>
        <item sd="0" x="13"/>
        <item sd="0" x="14"/>
        <item sd="0" x="15"/>
        <item sd="0" x="16"/>
        <item sd="0" x="17"/>
        <item sd="0" x="18"/>
        <item sd="0" x="19"/>
        <item sd="0" x="20"/>
        <item sd="0" x="21"/>
        <item sd="0" x="22"/>
        <item sd="0" x="23"/>
        <item sd="0" x="24"/>
        <item sd="0" x="25"/>
        <item sd="0" x="26"/>
        <item sd="0" x="27"/>
        <item sd="0" x="28"/>
        <item sd="0" x="29"/>
        <item sd="0" x="30"/>
        <item sd="0" x="31"/>
        <item sd="0" x="32"/>
        <item sd="0" x="33"/>
        <item sd="0" x="34"/>
        <item sd="0" x="35"/>
        <item sd="0" x="36"/>
        <item sd="0" x="37"/>
        <item sd="0" x="38"/>
        <item sd="0" x="39"/>
        <item sd="0" x="40"/>
        <item sd="0" x="41"/>
        <item sd="0" x="42"/>
        <item sd="0" x="43"/>
        <item sd="0" x="44"/>
        <item sd="0" x="45"/>
        <item sd="0" x="46"/>
        <item sd="0" x="47"/>
        <item sd="0" x="48"/>
        <item sd="0" x="49"/>
        <item sd="0" x="50"/>
        <item sd="0" x="51"/>
        <item sd="0" x="52"/>
        <item sd="0" x="53"/>
        <item sd="0" x="54"/>
        <item sd="0" x="55"/>
        <item sd="0" x="56"/>
        <item sd="0" x="57"/>
        <item sd="0" x="58"/>
        <item sd="0" x="59"/>
        <item sd="0" x="60"/>
        <item sd="0" x="61"/>
        <item sd="0" x="62"/>
        <item sd="0" x="63"/>
        <item sd="0" x="64"/>
        <item sd="0" x="65"/>
        <item sd="0" x="66"/>
        <item sd="0" x="67"/>
        <item sd="0" x="68"/>
        <item sd="0" x="69"/>
        <item sd="0" x="70"/>
        <item sd="0" x="71"/>
        <item sd="0" x="72"/>
        <item sd="0" x="73"/>
        <item sd="0" x="74"/>
        <item sd="0" x="75"/>
        <item sd="0" x="76"/>
        <item sd="0" x="77"/>
        <item sd="0" x="78"/>
        <item sd="0" x="79"/>
        <item sd="0" x="80"/>
        <item sd="0" x="81"/>
        <item sd="0" x="82"/>
        <item sd="0" x="83"/>
        <item sd="0" x="84"/>
        <item sd="0" x="85"/>
        <item sd="0" x="86"/>
        <item sd="0" x="87"/>
        <item sd="0" x="88"/>
        <item sd="0" x="89"/>
        <item sd="0" x="90"/>
        <item sd="0" x="91"/>
        <item sd="0" x="92"/>
        <item sd="0" x="93"/>
        <item sd="0" x="94"/>
        <item sd="0" x="95"/>
        <item sd="0" x="96"/>
        <item sd="0" x="97"/>
        <item sd="0" x="98"/>
        <item sd="0" x="99"/>
        <item sd="0" x="100"/>
        <item sd="0" x="101"/>
        <item sd="0" x="102"/>
        <item sd="0" x="103"/>
        <item sd="0" x="104"/>
        <item sd="0" x="105"/>
        <item sd="0" x="106"/>
        <item sd="0" x="107"/>
        <item sd="0" x="108"/>
        <item sd="0" x="109"/>
        <item sd="0" x="110"/>
        <item sd="0" x="111"/>
        <item sd="0" x="112"/>
        <item sd="0" x="113"/>
        <item sd="0" x="114"/>
        <item sd="0" x="115"/>
        <item sd="0" x="116"/>
        <item sd="0" x="117"/>
        <item sd="0" x="118"/>
        <item sd="0" x="119"/>
        <item sd="0" x="120"/>
        <item sd="0" x="121"/>
        <item sd="0" x="122"/>
        <item sd="0" x="123"/>
        <item sd="0" x="124"/>
        <item sd="0" x="125"/>
        <item sd="0" x="126"/>
        <item t="default" sd="0"/>
      </items>
    </pivotField>
  </pivotFields>
  <rowFields count="2">
    <field x="29"/>
    <field x="28"/>
  </rowFields>
  <rowItems count="5">
    <i>
      <x v="1"/>
    </i>
    <i>
      <x v="123"/>
    </i>
    <i>
      <x v="124"/>
    </i>
    <i>
      <x v="125"/>
    </i>
    <i t="grand">
      <x/>
    </i>
  </rowItems>
  <colFields count="1">
    <field x="-2"/>
  </colFields>
  <colItems count="3">
    <i>
      <x/>
    </i>
    <i i="1">
      <x v="1"/>
    </i>
    <i i="2">
      <x v="2"/>
    </i>
  </colItems>
  <dataFields count="3">
    <dataField name=" Cant. Reclamos" fld="1" subtotal="count" baseField="11" baseItem="0"/>
    <dataField name=" Saldo Solidaria" fld="27" baseField="0" baseItem="0" numFmtId="169"/>
    <dataField name="Saldo Pendiente PSS " fld="11" baseField="8" baseItem="0" numFmtId="169"/>
  </dataFields>
  <formats count="13">
    <format dxfId="27">
      <pivotArea type="all" dataOnly="0" outline="0" fieldPosition="0"/>
    </format>
    <format dxfId="26">
      <pivotArea outline="0" collapsedLevelsAreSubtotals="1" fieldPosition="0"/>
    </format>
    <format dxfId="25">
      <pivotArea field="14" type="button" dataOnly="0" labelOnly="1" outline="0"/>
    </format>
    <format dxfId="24">
      <pivotArea dataOnly="0" labelOnly="1" grandRow="1" outline="0" fieldPosition="0"/>
    </format>
    <format dxfId="23">
      <pivotArea dataOnly="0" labelOnly="1" outline="0" fieldPosition="0">
        <references count="1">
          <reference field="4294967294" count="2">
            <x v="0"/>
            <x v="1"/>
          </reference>
        </references>
      </pivotArea>
    </format>
    <format dxfId="22">
      <pivotArea type="all" dataOnly="0" outline="0" fieldPosition="0"/>
    </format>
    <format dxfId="21">
      <pivotArea outline="0" collapsedLevelsAreSubtotals="1" fieldPosition="0"/>
    </format>
    <format dxfId="20">
      <pivotArea field="8" type="button" dataOnly="0" labelOnly="1" outline="0"/>
    </format>
    <format dxfId="19">
      <pivotArea dataOnly="0" labelOnly="1" grandRow="1" outline="0" fieldPosition="0"/>
    </format>
    <format dxfId="18">
      <pivotArea dataOnly="0" labelOnly="1" outline="0" fieldPosition="0">
        <references count="1">
          <reference field="4294967294" count="3">
            <x v="0"/>
            <x v="1"/>
            <x v="2"/>
          </reference>
        </references>
      </pivotArea>
    </format>
    <format dxfId="17">
      <pivotArea field="8" type="button" dataOnly="0" labelOnly="1" outline="0"/>
    </format>
    <format dxfId="16">
      <pivotArea dataOnly="0" labelOnly="1" outline="0" fieldPosition="0">
        <references count="1">
          <reference field="4294967294" count="3">
            <x v="0"/>
            <x v="1"/>
            <x v="2"/>
          </reference>
        </references>
      </pivotArea>
    </format>
    <format dxfId="15">
      <pivotArea outline="0" collapsedLevelsAreSubtotals="1" fieldPosition="0">
        <references count="1">
          <reference field="4294967294" count="2" selected="0">
            <x v="1"/>
            <x v="2"/>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showGridLines="0" topLeftCell="A22" workbookViewId="0">
      <selection activeCell="L4" sqref="L4"/>
    </sheetView>
  </sheetViews>
  <sheetFormatPr baseColWidth="10" defaultRowHeight="12.75"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44"/>
  <sheetViews>
    <sheetView tabSelected="1" zoomScale="80" zoomScaleNormal="80" workbookViewId="0">
      <pane ySplit="4" topLeftCell="A5" activePane="bottomLeft" state="frozen"/>
      <selection activeCell="A4" sqref="A4"/>
      <selection pane="bottomLeft" activeCell="A8" sqref="A8"/>
    </sheetView>
  </sheetViews>
  <sheetFormatPr baseColWidth="10" defaultColWidth="11.42578125" defaultRowHeight="12.75" x14ac:dyDescent="0.2"/>
  <cols>
    <col min="1" max="1" width="5.7109375" style="25" customWidth="1"/>
    <col min="2" max="7" width="18.5703125" style="25" customWidth="1"/>
    <col min="8" max="9" width="12.5703125" style="25" customWidth="1"/>
    <col min="10" max="10" width="17.28515625" style="49" customWidth="1"/>
    <col min="11" max="11" width="12.7109375" style="25" customWidth="1"/>
    <col min="12" max="12" width="13.5703125" style="25" customWidth="1"/>
    <col min="13" max="13" width="24.5703125" style="25" customWidth="1"/>
    <col min="14" max="14" width="26.140625" style="25" customWidth="1"/>
    <col min="15" max="15" width="14.85546875" style="50" bestFit="1" customWidth="1"/>
    <col min="16" max="16" width="14.42578125" style="25" customWidth="1"/>
    <col min="17" max="17" width="15" style="25" customWidth="1"/>
    <col min="18" max="18" width="20.85546875" style="25" customWidth="1"/>
    <col min="19" max="19" width="13.140625" style="50" customWidth="1"/>
    <col min="20" max="20" width="14.85546875" style="50" customWidth="1"/>
    <col min="21" max="21" width="13.85546875" style="50" bestFit="1" customWidth="1"/>
    <col min="22" max="23" width="14.85546875" style="50" customWidth="1"/>
    <col min="24" max="25" width="12.42578125" style="50" customWidth="1"/>
    <col min="26" max="16384" width="11.42578125" style="25"/>
  </cols>
  <sheetData>
    <row r="1" spans="1:25" x14ac:dyDescent="0.2">
      <c r="A1" s="125" t="s">
        <v>70</v>
      </c>
      <c r="B1" s="125"/>
      <c r="C1" s="125"/>
      <c r="D1" s="125"/>
      <c r="E1" s="125"/>
      <c r="F1" s="125"/>
      <c r="G1" s="125"/>
      <c r="H1" s="125"/>
      <c r="I1" s="125"/>
      <c r="J1" s="125"/>
      <c r="K1" s="125"/>
      <c r="L1" s="125"/>
      <c r="M1" s="125"/>
      <c r="N1" s="125"/>
      <c r="O1" s="125"/>
      <c r="P1" s="125"/>
      <c r="Q1" s="125"/>
      <c r="R1" s="125"/>
      <c r="S1" s="125"/>
      <c r="T1" s="125"/>
      <c r="U1" s="125"/>
      <c r="V1" s="125"/>
      <c r="W1" s="125"/>
      <c r="X1" s="125"/>
      <c r="Y1" s="125"/>
    </row>
    <row r="2" spans="1:25" x14ac:dyDescent="0.2">
      <c r="A2" s="125" t="s">
        <v>0</v>
      </c>
      <c r="B2" s="125"/>
      <c r="C2" s="125"/>
      <c r="D2" s="125"/>
      <c r="E2" s="125"/>
      <c r="F2" s="125"/>
      <c r="G2" s="125"/>
      <c r="H2" s="125"/>
      <c r="I2" s="125"/>
      <c r="J2" s="125"/>
      <c r="K2" s="125"/>
      <c r="L2" s="125"/>
      <c r="M2" s="125"/>
      <c r="N2" s="125"/>
      <c r="O2" s="125"/>
      <c r="P2" s="125"/>
      <c r="Q2" s="125"/>
      <c r="R2" s="125"/>
      <c r="S2" s="125"/>
      <c r="T2" s="125"/>
      <c r="U2" s="125"/>
      <c r="V2" s="125"/>
      <c r="W2" s="125"/>
      <c r="X2" s="125"/>
      <c r="Y2" s="125"/>
    </row>
    <row r="3" spans="1:25" x14ac:dyDescent="0.2">
      <c r="A3" s="126" t="s">
        <v>181</v>
      </c>
      <c r="B3" s="125"/>
      <c r="C3" s="125"/>
      <c r="D3" s="125"/>
      <c r="E3" s="125"/>
      <c r="F3" s="125"/>
      <c r="G3" s="125"/>
      <c r="H3" s="125"/>
      <c r="I3" s="125"/>
      <c r="J3" s="125"/>
      <c r="K3" s="125"/>
      <c r="L3" s="125"/>
      <c r="M3" s="125"/>
      <c r="N3" s="125"/>
      <c r="O3" s="125"/>
      <c r="P3" s="125"/>
      <c r="Q3" s="125"/>
      <c r="R3" s="125"/>
      <c r="S3" s="125"/>
      <c r="T3" s="125"/>
      <c r="U3" s="125"/>
      <c r="V3" s="125"/>
      <c r="W3" s="125"/>
      <c r="X3" s="125"/>
      <c r="Y3" s="125"/>
    </row>
    <row r="4" spans="1:25" ht="33.75" customHeight="1" x14ac:dyDescent="0.2">
      <c r="A4" s="127" t="s">
        <v>163</v>
      </c>
      <c r="B4" s="130" t="s">
        <v>1</v>
      </c>
      <c r="C4" s="130" t="s">
        <v>22</v>
      </c>
      <c r="D4" s="130" t="s">
        <v>89</v>
      </c>
      <c r="E4" s="130" t="s">
        <v>86</v>
      </c>
      <c r="F4" s="130" t="s">
        <v>87</v>
      </c>
      <c r="G4" s="130" t="s">
        <v>88</v>
      </c>
      <c r="H4" s="114" t="s">
        <v>13</v>
      </c>
      <c r="I4" s="114" t="s">
        <v>19</v>
      </c>
      <c r="J4" s="115" t="s">
        <v>15</v>
      </c>
      <c r="K4" s="116" t="s">
        <v>174</v>
      </c>
      <c r="L4" s="116" t="s">
        <v>175</v>
      </c>
      <c r="M4" s="132" t="s">
        <v>3</v>
      </c>
      <c r="N4" s="129" t="s">
        <v>11</v>
      </c>
      <c r="O4" s="129"/>
      <c r="P4" s="129"/>
      <c r="Q4" s="129"/>
      <c r="R4" s="129"/>
      <c r="S4" s="117" t="s">
        <v>71</v>
      </c>
      <c r="T4" s="118" t="s">
        <v>66</v>
      </c>
      <c r="U4" s="118" t="s">
        <v>72</v>
      </c>
      <c r="V4" s="118" t="s">
        <v>180</v>
      </c>
      <c r="W4" s="118" t="s">
        <v>69</v>
      </c>
      <c r="X4" s="118" t="s">
        <v>5</v>
      </c>
      <c r="Y4" s="66" t="s">
        <v>173</v>
      </c>
    </row>
    <row r="5" spans="1:25" ht="20.25" customHeight="1" x14ac:dyDescent="0.2">
      <c r="A5" s="128"/>
      <c r="B5" s="131"/>
      <c r="C5" s="131"/>
      <c r="D5" s="131"/>
      <c r="E5" s="131"/>
      <c r="F5" s="131"/>
      <c r="G5" s="131"/>
      <c r="H5" s="63" t="s">
        <v>1</v>
      </c>
      <c r="I5" s="63" t="s">
        <v>20</v>
      </c>
      <c r="J5" s="64" t="s">
        <v>16</v>
      </c>
      <c r="K5" s="65" t="s">
        <v>18</v>
      </c>
      <c r="L5" s="65" t="s">
        <v>6</v>
      </c>
      <c r="M5" s="133"/>
      <c r="N5" s="67" t="s">
        <v>12</v>
      </c>
      <c r="O5" s="68" t="s">
        <v>6</v>
      </c>
      <c r="P5" s="69" t="s">
        <v>7</v>
      </c>
      <c r="Q5" s="69" t="s">
        <v>9</v>
      </c>
      <c r="R5" s="70" t="s">
        <v>10</v>
      </c>
      <c r="S5" s="66" t="s">
        <v>2</v>
      </c>
      <c r="T5" s="66" t="s">
        <v>6</v>
      </c>
      <c r="U5" s="66" t="s">
        <v>6</v>
      </c>
      <c r="V5" s="66" t="s">
        <v>6</v>
      </c>
      <c r="W5" s="66" t="s">
        <v>6</v>
      </c>
      <c r="X5" s="66" t="s">
        <v>6</v>
      </c>
      <c r="Y5" s="66" t="s">
        <v>6</v>
      </c>
    </row>
    <row r="6" spans="1:25" s="24" customFormat="1" x14ac:dyDescent="0.2">
      <c r="A6" s="26">
        <v>1</v>
      </c>
      <c r="B6" s="27">
        <v>40957</v>
      </c>
      <c r="C6" s="27" t="s">
        <v>185</v>
      </c>
      <c r="D6" s="27">
        <v>31075</v>
      </c>
      <c r="E6" s="72" t="s">
        <v>225</v>
      </c>
      <c r="F6" s="72" t="s">
        <v>226</v>
      </c>
      <c r="G6" s="27">
        <v>5000001349</v>
      </c>
      <c r="H6" s="51">
        <v>44854</v>
      </c>
      <c r="I6" s="51">
        <v>44814</v>
      </c>
      <c r="J6" s="73">
        <v>7811262</v>
      </c>
      <c r="K6" s="113">
        <v>7811262</v>
      </c>
      <c r="L6" s="112">
        <v>22500</v>
      </c>
      <c r="M6" s="52" t="s">
        <v>277</v>
      </c>
      <c r="N6" s="54" t="s">
        <v>272</v>
      </c>
      <c r="O6" s="73">
        <v>7647687</v>
      </c>
      <c r="P6" s="73">
        <v>156075</v>
      </c>
      <c r="Q6" s="73">
        <v>0</v>
      </c>
      <c r="R6" s="53" t="s">
        <v>282</v>
      </c>
      <c r="S6" s="113">
        <v>0</v>
      </c>
      <c r="T6" s="113">
        <v>0</v>
      </c>
      <c r="U6" s="113">
        <v>7500</v>
      </c>
      <c r="V6" s="113">
        <v>0</v>
      </c>
      <c r="W6" s="113">
        <v>0</v>
      </c>
      <c r="X6" s="113">
        <v>0</v>
      </c>
      <c r="Y6" s="113">
        <v>0</v>
      </c>
    </row>
    <row r="7" spans="1:25" s="24" customFormat="1" x14ac:dyDescent="0.2">
      <c r="A7" s="26">
        <v>2</v>
      </c>
      <c r="B7" s="27">
        <v>42571</v>
      </c>
      <c r="C7" s="27" t="s">
        <v>187</v>
      </c>
      <c r="D7" s="27">
        <v>32287</v>
      </c>
      <c r="E7" s="72" t="s">
        <v>227</v>
      </c>
      <c r="F7" s="72" t="s">
        <v>228</v>
      </c>
      <c r="G7" s="27">
        <v>957283</v>
      </c>
      <c r="H7" s="51">
        <v>44876</v>
      </c>
      <c r="I7" s="51">
        <v>44842</v>
      </c>
      <c r="J7" s="73">
        <v>91200</v>
      </c>
      <c r="K7" s="113">
        <v>91200</v>
      </c>
      <c r="L7" s="112">
        <v>3500</v>
      </c>
      <c r="M7" s="52" t="s">
        <v>277</v>
      </c>
      <c r="N7" s="54">
        <v>45062</v>
      </c>
      <c r="O7" s="73">
        <v>85946</v>
      </c>
      <c r="P7" s="73">
        <v>1754</v>
      </c>
      <c r="Q7" s="73">
        <v>0</v>
      </c>
      <c r="R7" s="53">
        <v>800523505</v>
      </c>
      <c r="S7" s="113">
        <v>0</v>
      </c>
      <c r="T7" s="113">
        <v>0</v>
      </c>
      <c r="U7" s="113">
        <v>3500</v>
      </c>
      <c r="V7" s="113">
        <v>0</v>
      </c>
      <c r="W7" s="113">
        <v>0</v>
      </c>
      <c r="X7" s="113">
        <v>0</v>
      </c>
      <c r="Y7" s="113">
        <v>0</v>
      </c>
    </row>
    <row r="8" spans="1:25" s="24" customFormat="1" x14ac:dyDescent="0.2">
      <c r="A8" s="26">
        <v>3</v>
      </c>
      <c r="B8" s="27">
        <v>59231</v>
      </c>
      <c r="C8" s="122" t="s">
        <v>190</v>
      </c>
      <c r="D8" s="27">
        <v>31355</v>
      </c>
      <c r="E8" s="72" t="s">
        <v>231</v>
      </c>
      <c r="F8" s="72" t="s">
        <v>232</v>
      </c>
      <c r="G8" s="27">
        <v>5100002888</v>
      </c>
      <c r="H8" s="51">
        <v>45205</v>
      </c>
      <c r="I8" s="51">
        <v>45065</v>
      </c>
      <c r="J8" s="73">
        <v>169971</v>
      </c>
      <c r="K8" s="113">
        <v>169971</v>
      </c>
      <c r="L8" s="112">
        <v>98671</v>
      </c>
      <c r="M8" s="52" t="s">
        <v>277</v>
      </c>
      <c r="N8" s="54">
        <v>45224</v>
      </c>
      <c r="O8" s="73">
        <v>96698</v>
      </c>
      <c r="P8" s="73">
        <v>1973</v>
      </c>
      <c r="Q8" s="73">
        <v>0</v>
      </c>
      <c r="R8" s="53">
        <v>800547290</v>
      </c>
      <c r="S8" s="113">
        <v>0</v>
      </c>
      <c r="T8" s="113">
        <v>0</v>
      </c>
      <c r="U8" s="113">
        <v>71300</v>
      </c>
      <c r="V8" s="113">
        <v>0</v>
      </c>
      <c r="W8" s="113">
        <v>0</v>
      </c>
      <c r="X8" s="113">
        <v>0</v>
      </c>
      <c r="Y8" s="113">
        <v>0</v>
      </c>
    </row>
    <row r="9" spans="1:25" s="24" customFormat="1" x14ac:dyDescent="0.2">
      <c r="A9" s="26">
        <v>4</v>
      </c>
      <c r="B9" s="27">
        <v>66128</v>
      </c>
      <c r="C9" s="27" t="s">
        <v>195</v>
      </c>
      <c r="D9" s="27">
        <v>31118</v>
      </c>
      <c r="E9" s="72" t="s">
        <v>237</v>
      </c>
      <c r="F9" s="72" t="s">
        <v>238</v>
      </c>
      <c r="G9" s="27">
        <v>5100002872</v>
      </c>
      <c r="H9" s="51">
        <v>45205</v>
      </c>
      <c r="I9" s="51">
        <v>45097</v>
      </c>
      <c r="J9" s="73">
        <v>79200</v>
      </c>
      <c r="K9" s="113">
        <v>79200</v>
      </c>
      <c r="L9" s="112">
        <v>79200</v>
      </c>
      <c r="M9" s="52" t="s">
        <v>277</v>
      </c>
      <c r="N9" s="54">
        <v>45224</v>
      </c>
      <c r="O9" s="73">
        <v>77616</v>
      </c>
      <c r="P9" s="73">
        <v>1584</v>
      </c>
      <c r="Q9" s="73">
        <v>0</v>
      </c>
      <c r="R9" s="53">
        <v>800547290</v>
      </c>
      <c r="S9" s="113">
        <v>0</v>
      </c>
      <c r="T9" s="113">
        <v>0</v>
      </c>
      <c r="U9" s="113">
        <v>0</v>
      </c>
      <c r="V9" s="113">
        <v>0</v>
      </c>
      <c r="W9" s="113">
        <v>0</v>
      </c>
      <c r="X9" s="113">
        <v>0</v>
      </c>
      <c r="Y9" s="113">
        <v>0</v>
      </c>
    </row>
    <row r="10" spans="1:25" s="24" customFormat="1" x14ac:dyDescent="0.2">
      <c r="A10" s="26">
        <v>5</v>
      </c>
      <c r="B10" s="27">
        <v>66194</v>
      </c>
      <c r="C10" s="27" t="s">
        <v>196</v>
      </c>
      <c r="D10" s="27">
        <v>38536</v>
      </c>
      <c r="E10" s="72" t="s">
        <v>235</v>
      </c>
      <c r="F10" s="72" t="s">
        <v>236</v>
      </c>
      <c r="G10" s="27">
        <v>5350032336</v>
      </c>
      <c r="H10" s="51">
        <v>45205</v>
      </c>
      <c r="I10" s="51">
        <v>45136</v>
      </c>
      <c r="J10" s="73">
        <v>77875</v>
      </c>
      <c r="K10" s="113">
        <v>77875</v>
      </c>
      <c r="L10" s="112">
        <v>77875</v>
      </c>
      <c r="M10" s="52" t="s">
        <v>277</v>
      </c>
      <c r="N10" s="54">
        <v>45224</v>
      </c>
      <c r="O10" s="73">
        <v>76317</v>
      </c>
      <c r="P10" s="73">
        <v>1558</v>
      </c>
      <c r="Q10" s="73">
        <v>0</v>
      </c>
      <c r="R10" s="53">
        <v>800547093</v>
      </c>
      <c r="S10" s="113">
        <v>0</v>
      </c>
      <c r="T10" s="113">
        <v>0</v>
      </c>
      <c r="U10" s="113">
        <v>0</v>
      </c>
      <c r="V10" s="113">
        <v>0</v>
      </c>
      <c r="W10" s="113">
        <v>0</v>
      </c>
      <c r="X10" s="113">
        <v>0</v>
      </c>
      <c r="Y10" s="113">
        <v>0</v>
      </c>
    </row>
    <row r="11" spans="1:25" s="24" customFormat="1" x14ac:dyDescent="0.2">
      <c r="A11" s="26">
        <v>6</v>
      </c>
      <c r="B11" s="27">
        <v>66473</v>
      </c>
      <c r="C11" s="122" t="s">
        <v>197</v>
      </c>
      <c r="D11" s="27">
        <v>31118</v>
      </c>
      <c r="E11" s="72" t="s">
        <v>237</v>
      </c>
      <c r="F11" s="72" t="s">
        <v>238</v>
      </c>
      <c r="G11" s="27">
        <v>5100002872</v>
      </c>
      <c r="H11" s="51">
        <v>45205</v>
      </c>
      <c r="I11" s="51">
        <v>45125</v>
      </c>
      <c r="J11" s="73">
        <v>572000</v>
      </c>
      <c r="K11" s="113">
        <v>572000</v>
      </c>
      <c r="L11" s="112">
        <v>343200</v>
      </c>
      <c r="M11" s="52" t="s">
        <v>277</v>
      </c>
      <c r="N11" s="54" t="s">
        <v>274</v>
      </c>
      <c r="O11" s="73">
        <v>504504</v>
      </c>
      <c r="P11" s="73">
        <v>10296</v>
      </c>
      <c r="Q11" s="73">
        <v>0</v>
      </c>
      <c r="R11" s="53" t="s">
        <v>283</v>
      </c>
      <c r="S11" s="113">
        <v>0</v>
      </c>
      <c r="T11" s="113">
        <v>0</v>
      </c>
      <c r="U11" s="113">
        <v>57200</v>
      </c>
      <c r="V11" s="113">
        <v>0</v>
      </c>
      <c r="W11" s="113">
        <v>0</v>
      </c>
      <c r="X11" s="113">
        <v>0</v>
      </c>
      <c r="Y11" s="113">
        <v>0</v>
      </c>
    </row>
    <row r="12" spans="1:25" s="24" customFormat="1" x14ac:dyDescent="0.2">
      <c r="A12" s="26">
        <v>7</v>
      </c>
      <c r="B12" s="27">
        <v>66571</v>
      </c>
      <c r="C12" s="27" t="s">
        <v>198</v>
      </c>
      <c r="D12" s="27">
        <v>38536</v>
      </c>
      <c r="E12" s="72" t="s">
        <v>235</v>
      </c>
      <c r="F12" s="72" t="s">
        <v>236</v>
      </c>
      <c r="G12" s="27">
        <v>5350032336</v>
      </c>
      <c r="H12" s="51">
        <v>45205</v>
      </c>
      <c r="I12" s="51">
        <v>45118</v>
      </c>
      <c r="J12" s="73">
        <v>315600</v>
      </c>
      <c r="K12" s="113">
        <v>315600</v>
      </c>
      <c r="L12" s="112">
        <v>315600</v>
      </c>
      <c r="M12" s="52" t="s">
        <v>277</v>
      </c>
      <c r="N12" s="54">
        <v>45224</v>
      </c>
      <c r="O12" s="73">
        <v>309288</v>
      </c>
      <c r="P12" s="73">
        <v>6312</v>
      </c>
      <c r="Q12" s="73">
        <v>0</v>
      </c>
      <c r="R12" s="53">
        <v>800547093</v>
      </c>
      <c r="S12" s="113">
        <v>0</v>
      </c>
      <c r="T12" s="113">
        <v>0</v>
      </c>
      <c r="U12" s="113">
        <v>0</v>
      </c>
      <c r="V12" s="113">
        <v>0</v>
      </c>
      <c r="W12" s="113">
        <v>0</v>
      </c>
      <c r="X12" s="113">
        <v>0</v>
      </c>
      <c r="Y12" s="113">
        <v>0</v>
      </c>
    </row>
    <row r="13" spans="1:25" s="24" customFormat="1" x14ac:dyDescent="0.2">
      <c r="A13" s="26">
        <v>8</v>
      </c>
      <c r="B13" s="27">
        <v>67071</v>
      </c>
      <c r="C13" s="27" t="s">
        <v>199</v>
      </c>
      <c r="D13" s="27">
        <v>38536</v>
      </c>
      <c r="E13" s="72" t="s">
        <v>235</v>
      </c>
      <c r="F13" s="72" t="s">
        <v>236</v>
      </c>
      <c r="G13" s="27">
        <v>5350032336</v>
      </c>
      <c r="H13" s="51">
        <v>45205</v>
      </c>
      <c r="I13" s="51">
        <v>45176</v>
      </c>
      <c r="J13" s="73">
        <v>64500</v>
      </c>
      <c r="K13" s="113">
        <v>64500</v>
      </c>
      <c r="L13" s="112">
        <v>64500</v>
      </c>
      <c r="M13" s="52" t="s">
        <v>277</v>
      </c>
      <c r="N13" s="54">
        <v>45224</v>
      </c>
      <c r="O13" s="73">
        <v>63210</v>
      </c>
      <c r="P13" s="73">
        <v>1290</v>
      </c>
      <c r="Q13" s="73">
        <v>0</v>
      </c>
      <c r="R13" s="53">
        <v>800547093</v>
      </c>
      <c r="S13" s="113">
        <v>0</v>
      </c>
      <c r="T13" s="113">
        <v>0</v>
      </c>
      <c r="U13" s="113">
        <v>0</v>
      </c>
      <c r="V13" s="113">
        <v>0</v>
      </c>
      <c r="W13" s="113">
        <v>0</v>
      </c>
      <c r="X13" s="113">
        <v>0</v>
      </c>
      <c r="Y13" s="113">
        <v>0</v>
      </c>
    </row>
    <row r="14" spans="1:25" s="24" customFormat="1" x14ac:dyDescent="0.2">
      <c r="A14" s="26">
        <v>9</v>
      </c>
      <c r="B14" s="27">
        <v>67262</v>
      </c>
      <c r="C14" s="27" t="s">
        <v>200</v>
      </c>
      <c r="D14" s="27">
        <v>31355</v>
      </c>
      <c r="E14" s="72" t="s">
        <v>231</v>
      </c>
      <c r="F14" s="72" t="s">
        <v>232</v>
      </c>
      <c r="G14" s="27">
        <v>5100002888</v>
      </c>
      <c r="H14" s="51">
        <v>45205</v>
      </c>
      <c r="I14" s="51">
        <v>45170</v>
      </c>
      <c r="J14" s="73">
        <v>64500</v>
      </c>
      <c r="K14" s="113">
        <v>64500</v>
      </c>
      <c r="L14" s="112">
        <v>64500</v>
      </c>
      <c r="M14" s="52" t="s">
        <v>277</v>
      </c>
      <c r="N14" s="54">
        <v>45224</v>
      </c>
      <c r="O14" s="73">
        <v>63210</v>
      </c>
      <c r="P14" s="73">
        <v>1290</v>
      </c>
      <c r="Q14" s="73">
        <v>0</v>
      </c>
      <c r="R14" s="53">
        <v>800547290</v>
      </c>
      <c r="S14" s="113">
        <v>0</v>
      </c>
      <c r="T14" s="113">
        <v>0</v>
      </c>
      <c r="U14" s="113">
        <v>0</v>
      </c>
      <c r="V14" s="113">
        <v>0</v>
      </c>
      <c r="W14" s="113">
        <v>0</v>
      </c>
      <c r="X14" s="113">
        <v>0</v>
      </c>
      <c r="Y14" s="113">
        <v>0</v>
      </c>
    </row>
    <row r="15" spans="1:25" s="24" customFormat="1" x14ac:dyDescent="0.2">
      <c r="A15" s="26">
        <v>10</v>
      </c>
      <c r="B15" s="27">
        <v>67418</v>
      </c>
      <c r="C15" s="122" t="s">
        <v>201</v>
      </c>
      <c r="D15" s="27">
        <v>31355</v>
      </c>
      <c r="E15" s="72" t="s">
        <v>231</v>
      </c>
      <c r="F15" s="72" t="s">
        <v>232</v>
      </c>
      <c r="G15" s="27">
        <v>5100002888</v>
      </c>
      <c r="H15" s="51">
        <v>45205</v>
      </c>
      <c r="I15" s="51">
        <v>45113</v>
      </c>
      <c r="J15" s="73">
        <v>572000</v>
      </c>
      <c r="K15" s="113">
        <v>572000</v>
      </c>
      <c r="L15" s="112">
        <v>343200</v>
      </c>
      <c r="M15" s="52" t="s">
        <v>277</v>
      </c>
      <c r="N15" s="54" t="s">
        <v>274</v>
      </c>
      <c r="O15" s="73">
        <v>504504</v>
      </c>
      <c r="P15" s="73">
        <v>10296</v>
      </c>
      <c r="Q15" s="73">
        <v>0</v>
      </c>
      <c r="R15" s="53" t="s">
        <v>283</v>
      </c>
      <c r="S15" s="113">
        <v>0</v>
      </c>
      <c r="T15" s="113">
        <v>0</v>
      </c>
      <c r="U15" s="113">
        <v>57200</v>
      </c>
      <c r="V15" s="113">
        <v>0</v>
      </c>
      <c r="W15" s="113">
        <v>0</v>
      </c>
      <c r="X15" s="113">
        <v>0</v>
      </c>
      <c r="Y15" s="113">
        <v>0</v>
      </c>
    </row>
    <row r="16" spans="1:25" s="24" customFormat="1" x14ac:dyDescent="0.2">
      <c r="A16" s="26">
        <v>11</v>
      </c>
      <c r="B16" s="27">
        <v>68248</v>
      </c>
      <c r="C16" s="122" t="s">
        <v>202</v>
      </c>
      <c r="D16" s="27">
        <v>30550</v>
      </c>
      <c r="E16" s="72" t="s">
        <v>239</v>
      </c>
      <c r="F16" s="72" t="s">
        <v>240</v>
      </c>
      <c r="G16" s="27">
        <v>4300002764</v>
      </c>
      <c r="H16" s="51">
        <v>45205</v>
      </c>
      <c r="I16" s="51">
        <v>45181</v>
      </c>
      <c r="J16" s="73">
        <v>4305434</v>
      </c>
      <c r="K16" s="113">
        <v>4305434</v>
      </c>
      <c r="L16" s="112">
        <v>4075934</v>
      </c>
      <c r="M16" s="52" t="s">
        <v>277</v>
      </c>
      <c r="N16" s="54" t="s">
        <v>274</v>
      </c>
      <c r="O16" s="73">
        <v>4209672</v>
      </c>
      <c r="P16" s="73">
        <v>85912</v>
      </c>
      <c r="Q16" s="73">
        <v>0</v>
      </c>
      <c r="R16" s="53" t="s">
        <v>284</v>
      </c>
      <c r="S16" s="113">
        <v>0</v>
      </c>
      <c r="T16" s="113">
        <v>0</v>
      </c>
      <c r="U16" s="113">
        <v>9850</v>
      </c>
      <c r="V16" s="113">
        <v>0</v>
      </c>
      <c r="W16" s="113">
        <v>0</v>
      </c>
      <c r="X16" s="113">
        <v>0</v>
      </c>
      <c r="Y16" s="113">
        <v>0</v>
      </c>
    </row>
    <row r="17" spans="1:25" s="24" customFormat="1" x14ac:dyDescent="0.2">
      <c r="A17" s="26">
        <v>12</v>
      </c>
      <c r="B17" s="27">
        <v>68323</v>
      </c>
      <c r="C17" s="122" t="s">
        <v>203</v>
      </c>
      <c r="D17" s="27">
        <v>38536</v>
      </c>
      <c r="E17" s="72" t="s">
        <v>235</v>
      </c>
      <c r="F17" s="72" t="s">
        <v>236</v>
      </c>
      <c r="G17" s="27">
        <v>5350032336</v>
      </c>
      <c r="H17" s="51">
        <v>45205</v>
      </c>
      <c r="I17" s="51">
        <v>45148</v>
      </c>
      <c r="J17" s="73">
        <v>572000</v>
      </c>
      <c r="K17" s="113">
        <v>572000</v>
      </c>
      <c r="L17" s="112">
        <v>343200</v>
      </c>
      <c r="M17" s="52" t="s">
        <v>277</v>
      </c>
      <c r="N17" s="54" t="s">
        <v>274</v>
      </c>
      <c r="O17" s="73">
        <v>504504</v>
      </c>
      <c r="P17" s="73">
        <v>10296</v>
      </c>
      <c r="Q17" s="73">
        <v>0</v>
      </c>
      <c r="R17" s="53" t="s">
        <v>284</v>
      </c>
      <c r="S17" s="113">
        <v>0</v>
      </c>
      <c r="T17" s="113">
        <v>0</v>
      </c>
      <c r="U17" s="113">
        <v>57200</v>
      </c>
      <c r="V17" s="113">
        <v>0</v>
      </c>
      <c r="W17" s="113">
        <v>0</v>
      </c>
      <c r="X17" s="113">
        <v>0</v>
      </c>
      <c r="Y17" s="113">
        <v>0</v>
      </c>
    </row>
    <row r="18" spans="1:25" s="24" customFormat="1" x14ac:dyDescent="0.2">
      <c r="A18" s="26">
        <v>13</v>
      </c>
      <c r="B18" s="27">
        <v>68492</v>
      </c>
      <c r="C18" s="122" t="s">
        <v>204</v>
      </c>
      <c r="D18" s="27">
        <v>31355</v>
      </c>
      <c r="E18" s="72" t="s">
        <v>231</v>
      </c>
      <c r="F18" s="72" t="s">
        <v>232</v>
      </c>
      <c r="G18" s="27">
        <v>5100002888</v>
      </c>
      <c r="H18" s="51">
        <v>45205</v>
      </c>
      <c r="I18" s="51">
        <v>45153</v>
      </c>
      <c r="J18" s="73">
        <v>572000</v>
      </c>
      <c r="K18" s="113">
        <v>572000</v>
      </c>
      <c r="L18" s="112">
        <v>314600</v>
      </c>
      <c r="M18" s="52" t="s">
        <v>277</v>
      </c>
      <c r="N18" s="54" t="s">
        <v>275</v>
      </c>
      <c r="O18" s="73">
        <v>510384</v>
      </c>
      <c r="P18" s="73">
        <v>10416</v>
      </c>
      <c r="Q18" s="73">
        <v>0</v>
      </c>
      <c r="R18" s="53" t="s">
        <v>285</v>
      </c>
      <c r="S18" s="113">
        <v>0</v>
      </c>
      <c r="T18" s="113">
        <v>0</v>
      </c>
      <c r="U18" s="113">
        <v>51200</v>
      </c>
      <c r="V18" s="113">
        <v>0</v>
      </c>
      <c r="W18" s="113">
        <v>0</v>
      </c>
      <c r="X18" s="113">
        <v>0</v>
      </c>
      <c r="Y18" s="113">
        <v>0</v>
      </c>
    </row>
    <row r="19" spans="1:25" s="24" customFormat="1" x14ac:dyDescent="0.2">
      <c r="A19" s="26">
        <v>14</v>
      </c>
      <c r="B19" s="27">
        <v>69027</v>
      </c>
      <c r="C19" s="27" t="s">
        <v>205</v>
      </c>
      <c r="D19" s="27">
        <v>30550</v>
      </c>
      <c r="E19" s="72" t="s">
        <v>239</v>
      </c>
      <c r="F19" s="72" t="s">
        <v>240</v>
      </c>
      <c r="G19" s="27">
        <v>4300002764</v>
      </c>
      <c r="H19" s="51">
        <v>45205</v>
      </c>
      <c r="I19" s="51">
        <v>45187</v>
      </c>
      <c r="J19" s="73">
        <v>101200</v>
      </c>
      <c r="K19" s="113">
        <v>101200</v>
      </c>
      <c r="L19" s="112">
        <v>101200</v>
      </c>
      <c r="M19" s="52" t="s">
        <v>277</v>
      </c>
      <c r="N19" s="54">
        <v>45224</v>
      </c>
      <c r="O19" s="73">
        <v>99176</v>
      </c>
      <c r="P19" s="73">
        <v>2024</v>
      </c>
      <c r="Q19" s="73">
        <v>0</v>
      </c>
      <c r="R19" s="53">
        <v>800547290</v>
      </c>
      <c r="S19" s="113">
        <v>0</v>
      </c>
      <c r="T19" s="113">
        <v>0</v>
      </c>
      <c r="U19" s="113">
        <v>0</v>
      </c>
      <c r="V19" s="113">
        <v>0</v>
      </c>
      <c r="W19" s="113">
        <v>0</v>
      </c>
      <c r="X19" s="113">
        <v>0</v>
      </c>
      <c r="Y19" s="113">
        <v>0</v>
      </c>
    </row>
    <row r="20" spans="1:25" s="24" customFormat="1" x14ac:dyDescent="0.2">
      <c r="A20" s="26">
        <v>15</v>
      </c>
      <c r="B20" s="27">
        <v>69948</v>
      </c>
      <c r="C20" s="27" t="s">
        <v>206</v>
      </c>
      <c r="D20" s="27">
        <v>30550</v>
      </c>
      <c r="E20" s="72" t="s">
        <v>239</v>
      </c>
      <c r="F20" s="72" t="s">
        <v>240</v>
      </c>
      <c r="G20" s="27">
        <v>4300002764</v>
      </c>
      <c r="H20" s="51">
        <v>45205</v>
      </c>
      <c r="I20" s="51">
        <v>45197</v>
      </c>
      <c r="J20" s="73">
        <v>64500</v>
      </c>
      <c r="K20" s="113">
        <v>64500</v>
      </c>
      <c r="L20" s="112">
        <v>64500</v>
      </c>
      <c r="M20" s="52" t="s">
        <v>277</v>
      </c>
      <c r="N20" s="54">
        <v>45224</v>
      </c>
      <c r="O20" s="73">
        <v>63210</v>
      </c>
      <c r="P20" s="73">
        <v>1290</v>
      </c>
      <c r="Q20" s="73">
        <v>0</v>
      </c>
      <c r="R20" s="53">
        <v>800547290</v>
      </c>
      <c r="S20" s="113">
        <v>0</v>
      </c>
      <c r="T20" s="113">
        <v>0</v>
      </c>
      <c r="U20" s="113">
        <v>0</v>
      </c>
      <c r="V20" s="113">
        <v>0</v>
      </c>
      <c r="W20" s="113">
        <v>0</v>
      </c>
      <c r="X20" s="113">
        <v>0</v>
      </c>
      <c r="Y20" s="113">
        <v>0</v>
      </c>
    </row>
    <row r="21" spans="1:25" s="24" customFormat="1" x14ac:dyDescent="0.2">
      <c r="A21" s="26">
        <v>16</v>
      </c>
      <c r="B21" s="27">
        <v>71929</v>
      </c>
      <c r="C21" s="122" t="s">
        <v>207</v>
      </c>
      <c r="D21" s="27">
        <v>30299</v>
      </c>
      <c r="E21" s="72" t="s">
        <v>241</v>
      </c>
      <c r="F21" s="72" t="s">
        <v>242</v>
      </c>
      <c r="G21" s="27">
        <v>4650002684</v>
      </c>
      <c r="H21" s="51">
        <v>45259</v>
      </c>
      <c r="I21" s="51">
        <v>45222</v>
      </c>
      <c r="J21" s="73">
        <v>203587</v>
      </c>
      <c r="K21" s="113">
        <v>203587</v>
      </c>
      <c r="L21" s="112">
        <v>122167</v>
      </c>
      <c r="M21" s="52" t="s">
        <v>277</v>
      </c>
      <c r="N21" s="54" t="s">
        <v>276</v>
      </c>
      <c r="O21" s="73">
        <v>188431</v>
      </c>
      <c r="P21" s="73">
        <v>3845</v>
      </c>
      <c r="Q21" s="73">
        <v>0</v>
      </c>
      <c r="R21" s="53" t="s">
        <v>286</v>
      </c>
      <c r="S21" s="113">
        <v>0</v>
      </c>
      <c r="T21" s="113">
        <v>0</v>
      </c>
      <c r="U21" s="113">
        <v>11311</v>
      </c>
      <c r="V21" s="113">
        <v>0</v>
      </c>
      <c r="W21" s="113">
        <v>0</v>
      </c>
      <c r="X21" s="113">
        <v>0</v>
      </c>
      <c r="Y21" s="113">
        <v>0</v>
      </c>
    </row>
    <row r="22" spans="1:25" s="24" customFormat="1" x14ac:dyDescent="0.2">
      <c r="A22" s="26">
        <v>17</v>
      </c>
      <c r="B22" s="27">
        <v>72759</v>
      </c>
      <c r="C22" s="27" t="s">
        <v>209</v>
      </c>
      <c r="D22" s="27">
        <v>39088</v>
      </c>
      <c r="E22" s="72" t="s">
        <v>245</v>
      </c>
      <c r="F22" s="72" t="s">
        <v>246</v>
      </c>
      <c r="G22" s="27">
        <v>5350038522</v>
      </c>
      <c r="H22" s="51">
        <v>45259</v>
      </c>
      <c r="I22" s="51">
        <v>45217</v>
      </c>
      <c r="J22" s="73">
        <v>286000</v>
      </c>
      <c r="K22" s="113">
        <v>286000</v>
      </c>
      <c r="L22" s="112">
        <v>286000</v>
      </c>
      <c r="M22" s="52" t="s">
        <v>277</v>
      </c>
      <c r="N22" s="54">
        <v>45272</v>
      </c>
      <c r="O22" s="73">
        <v>280280</v>
      </c>
      <c r="P22" s="73">
        <v>5720</v>
      </c>
      <c r="Q22" s="73">
        <v>0</v>
      </c>
      <c r="R22" s="53">
        <v>800554720</v>
      </c>
      <c r="S22" s="113">
        <v>0</v>
      </c>
      <c r="T22" s="113">
        <v>0</v>
      </c>
      <c r="U22" s="113">
        <v>0</v>
      </c>
      <c r="V22" s="113">
        <v>0</v>
      </c>
      <c r="W22" s="113">
        <v>0</v>
      </c>
      <c r="X22" s="113">
        <v>0</v>
      </c>
      <c r="Y22" s="113">
        <v>0</v>
      </c>
    </row>
    <row r="23" spans="1:25" s="24" customFormat="1" x14ac:dyDescent="0.2">
      <c r="A23" s="26">
        <v>18</v>
      </c>
      <c r="B23" s="27">
        <v>91552</v>
      </c>
      <c r="C23" s="27" t="s">
        <v>215</v>
      </c>
      <c r="D23" s="27">
        <v>32624</v>
      </c>
      <c r="E23" s="72" t="s">
        <v>255</v>
      </c>
      <c r="F23" s="72" t="s">
        <v>256</v>
      </c>
      <c r="G23" s="27">
        <v>3000014419</v>
      </c>
      <c r="H23" s="51">
        <v>45484</v>
      </c>
      <c r="I23" s="51">
        <v>45439</v>
      </c>
      <c r="J23" s="73">
        <v>147000</v>
      </c>
      <c r="K23" s="113">
        <v>147000</v>
      </c>
      <c r="L23" s="112">
        <v>147000</v>
      </c>
      <c r="M23" s="52" t="s">
        <v>277</v>
      </c>
      <c r="N23" s="54">
        <v>45499</v>
      </c>
      <c r="O23" s="73">
        <v>144060</v>
      </c>
      <c r="P23" s="73">
        <v>2940</v>
      </c>
      <c r="Q23" s="73">
        <v>0</v>
      </c>
      <c r="R23" s="53">
        <v>800589564</v>
      </c>
      <c r="S23" s="113">
        <v>0</v>
      </c>
      <c r="T23" s="113">
        <v>0</v>
      </c>
      <c r="U23" s="113">
        <v>0</v>
      </c>
      <c r="V23" s="113">
        <v>0</v>
      </c>
      <c r="W23" s="113">
        <v>0</v>
      </c>
      <c r="X23" s="113">
        <v>0</v>
      </c>
      <c r="Y23" s="113">
        <v>0</v>
      </c>
    </row>
    <row r="24" spans="1:25" s="24" customFormat="1" x14ac:dyDescent="0.2">
      <c r="A24" s="26">
        <v>19</v>
      </c>
      <c r="B24" s="27">
        <v>92553</v>
      </c>
      <c r="C24" s="27" t="s">
        <v>216</v>
      </c>
      <c r="D24" s="27">
        <v>40212</v>
      </c>
      <c r="E24" s="72" t="s">
        <v>257</v>
      </c>
      <c r="F24" s="72" t="s">
        <v>258</v>
      </c>
      <c r="G24" s="27">
        <v>5350049636</v>
      </c>
      <c r="H24" s="51">
        <v>45484</v>
      </c>
      <c r="I24" s="51">
        <v>45462</v>
      </c>
      <c r="J24" s="73">
        <v>203275</v>
      </c>
      <c r="K24" s="113">
        <v>203275</v>
      </c>
      <c r="L24" s="112">
        <v>203275</v>
      </c>
      <c r="M24" s="52" t="s">
        <v>277</v>
      </c>
      <c r="N24" s="54">
        <v>45499</v>
      </c>
      <c r="O24" s="73">
        <v>199209</v>
      </c>
      <c r="P24" s="73">
        <v>4066</v>
      </c>
      <c r="Q24" s="73">
        <v>0</v>
      </c>
      <c r="R24" s="53">
        <v>800589564</v>
      </c>
      <c r="S24" s="113">
        <v>0</v>
      </c>
      <c r="T24" s="113">
        <v>0</v>
      </c>
      <c r="U24" s="113">
        <v>0</v>
      </c>
      <c r="V24" s="113">
        <v>0</v>
      </c>
      <c r="W24" s="113">
        <v>0</v>
      </c>
      <c r="X24" s="113">
        <v>0</v>
      </c>
      <c r="Y24" s="113">
        <v>0</v>
      </c>
    </row>
    <row r="25" spans="1:25" s="24" customFormat="1" x14ac:dyDescent="0.2">
      <c r="A25" s="26">
        <v>20</v>
      </c>
      <c r="B25" s="27">
        <v>92430</v>
      </c>
      <c r="C25" s="27" t="s">
        <v>217</v>
      </c>
      <c r="D25" s="27">
        <v>32624</v>
      </c>
      <c r="E25" s="72" t="s">
        <v>255</v>
      </c>
      <c r="F25" s="72" t="s">
        <v>256</v>
      </c>
      <c r="G25" s="27">
        <v>3000014419</v>
      </c>
      <c r="H25" s="51">
        <v>45484</v>
      </c>
      <c r="I25" s="51">
        <v>45464</v>
      </c>
      <c r="J25" s="73">
        <v>69700</v>
      </c>
      <c r="K25" s="113">
        <v>69700</v>
      </c>
      <c r="L25" s="112">
        <v>69700</v>
      </c>
      <c r="M25" s="52" t="s">
        <v>277</v>
      </c>
      <c r="N25" s="54">
        <v>45499</v>
      </c>
      <c r="O25" s="73">
        <v>68306</v>
      </c>
      <c r="P25" s="73">
        <v>1394</v>
      </c>
      <c r="Q25" s="73">
        <v>0</v>
      </c>
      <c r="R25" s="53">
        <v>800589564</v>
      </c>
      <c r="S25" s="113">
        <v>0</v>
      </c>
      <c r="T25" s="113">
        <v>0</v>
      </c>
      <c r="U25" s="113">
        <v>0</v>
      </c>
      <c r="V25" s="113">
        <v>0</v>
      </c>
      <c r="W25" s="113">
        <v>0</v>
      </c>
      <c r="X25" s="113">
        <v>0</v>
      </c>
      <c r="Y25" s="113">
        <v>0</v>
      </c>
    </row>
    <row r="26" spans="1:25" s="24" customFormat="1" x14ac:dyDescent="0.2">
      <c r="A26" s="26">
        <v>21</v>
      </c>
      <c r="B26" s="27">
        <v>93021</v>
      </c>
      <c r="C26" s="27" t="s">
        <v>218</v>
      </c>
      <c r="D26" s="27">
        <v>39088</v>
      </c>
      <c r="E26" s="72" t="s">
        <v>245</v>
      </c>
      <c r="F26" s="72" t="s">
        <v>246</v>
      </c>
      <c r="G26" s="27">
        <v>5350038522</v>
      </c>
      <c r="H26" s="51">
        <v>45484</v>
      </c>
      <c r="I26" s="51">
        <v>45468</v>
      </c>
      <c r="J26" s="73">
        <v>232021</v>
      </c>
      <c r="K26" s="113">
        <v>232021</v>
      </c>
      <c r="L26" s="112">
        <v>232021</v>
      </c>
      <c r="M26" s="52" t="s">
        <v>277</v>
      </c>
      <c r="N26" s="54">
        <v>45499</v>
      </c>
      <c r="O26" s="73">
        <v>227381</v>
      </c>
      <c r="P26" s="73">
        <v>4640</v>
      </c>
      <c r="Q26" s="73">
        <v>0</v>
      </c>
      <c r="R26" s="53">
        <v>800589564</v>
      </c>
      <c r="S26" s="113">
        <v>0</v>
      </c>
      <c r="T26" s="113">
        <v>0</v>
      </c>
      <c r="U26" s="113">
        <v>0</v>
      </c>
      <c r="V26" s="113">
        <v>0</v>
      </c>
      <c r="W26" s="113">
        <v>0</v>
      </c>
      <c r="X26" s="113">
        <v>0</v>
      </c>
      <c r="Y26" s="113">
        <v>0</v>
      </c>
    </row>
    <row r="27" spans="1:25" s="24" customFormat="1" x14ac:dyDescent="0.2">
      <c r="A27" s="26">
        <v>22</v>
      </c>
      <c r="B27" s="27">
        <v>93193</v>
      </c>
      <c r="C27" s="27" t="s">
        <v>219</v>
      </c>
      <c r="D27" s="27">
        <v>32624</v>
      </c>
      <c r="E27" s="72" t="s">
        <v>255</v>
      </c>
      <c r="F27" s="72" t="s">
        <v>256</v>
      </c>
      <c r="G27" s="27">
        <v>3000014419</v>
      </c>
      <c r="H27" s="51">
        <v>45484</v>
      </c>
      <c r="I27" s="51">
        <v>45469</v>
      </c>
      <c r="J27" s="73">
        <v>71500</v>
      </c>
      <c r="K27" s="113">
        <v>71500</v>
      </c>
      <c r="L27" s="112">
        <v>71500</v>
      </c>
      <c r="M27" s="52" t="s">
        <v>277</v>
      </c>
      <c r="N27" s="54">
        <v>45499</v>
      </c>
      <c r="O27" s="73">
        <v>70070</v>
      </c>
      <c r="P27" s="73">
        <v>1430</v>
      </c>
      <c r="Q27" s="73">
        <v>0</v>
      </c>
      <c r="R27" s="53">
        <v>800589564</v>
      </c>
      <c r="S27" s="113">
        <v>0</v>
      </c>
      <c r="T27" s="113">
        <v>0</v>
      </c>
      <c r="U27" s="113">
        <v>0</v>
      </c>
      <c r="V27" s="113">
        <v>0</v>
      </c>
      <c r="W27" s="113">
        <v>0</v>
      </c>
      <c r="X27" s="113">
        <v>0</v>
      </c>
      <c r="Y27" s="113">
        <v>0</v>
      </c>
    </row>
    <row r="28" spans="1:25" s="24" customFormat="1" x14ac:dyDescent="0.2">
      <c r="A28" s="26">
        <v>23</v>
      </c>
      <c r="B28" s="27">
        <v>83015</v>
      </c>
      <c r="C28" s="27" t="s">
        <v>211</v>
      </c>
      <c r="D28" s="27">
        <v>41394</v>
      </c>
      <c r="E28" s="72" t="s">
        <v>249</v>
      </c>
      <c r="F28" s="72" t="s">
        <v>250</v>
      </c>
      <c r="G28" s="27">
        <v>5800003962</v>
      </c>
      <c r="H28" s="51">
        <v>45391</v>
      </c>
      <c r="I28" s="51">
        <v>45353</v>
      </c>
      <c r="J28" s="73">
        <v>1927571</v>
      </c>
      <c r="K28" s="113">
        <v>1927571</v>
      </c>
      <c r="L28" s="112">
        <v>1927571</v>
      </c>
      <c r="M28" s="52" t="s">
        <v>268</v>
      </c>
      <c r="N28" s="54" t="s">
        <v>260</v>
      </c>
      <c r="O28" s="73">
        <v>0</v>
      </c>
      <c r="P28" s="73">
        <v>0</v>
      </c>
      <c r="Q28" s="73">
        <v>0</v>
      </c>
      <c r="R28" s="53">
        <v>0</v>
      </c>
      <c r="S28" s="113">
        <v>0</v>
      </c>
      <c r="T28" s="113">
        <v>0</v>
      </c>
      <c r="U28" s="113">
        <v>0</v>
      </c>
      <c r="V28" s="113">
        <v>1927571</v>
      </c>
      <c r="W28" s="113">
        <v>0</v>
      </c>
      <c r="X28" s="113">
        <v>0</v>
      </c>
      <c r="Y28" s="113">
        <v>1927571</v>
      </c>
    </row>
    <row r="29" spans="1:25" s="24" customFormat="1" x14ac:dyDescent="0.2">
      <c r="A29" s="26">
        <v>24</v>
      </c>
      <c r="B29" s="27">
        <v>87441</v>
      </c>
      <c r="C29" s="27" t="s">
        <v>212</v>
      </c>
      <c r="D29" s="27">
        <v>30654</v>
      </c>
      <c r="E29" s="72" t="s">
        <v>251</v>
      </c>
      <c r="F29" s="72" t="s">
        <v>252</v>
      </c>
      <c r="G29" s="27">
        <v>4300004998</v>
      </c>
      <c r="H29" s="51">
        <v>45419</v>
      </c>
      <c r="I29" s="51">
        <v>45398</v>
      </c>
      <c r="J29" s="73">
        <v>173521</v>
      </c>
      <c r="K29" s="113">
        <v>173521</v>
      </c>
      <c r="L29" s="112">
        <v>173521</v>
      </c>
      <c r="M29" s="52" t="s">
        <v>269</v>
      </c>
      <c r="N29" s="54" t="s">
        <v>260</v>
      </c>
      <c r="O29" s="73">
        <v>0</v>
      </c>
      <c r="P29" s="73">
        <v>0</v>
      </c>
      <c r="Q29" s="73">
        <v>0</v>
      </c>
      <c r="R29" s="53">
        <v>0</v>
      </c>
      <c r="S29" s="113">
        <v>0</v>
      </c>
      <c r="T29" s="113">
        <v>0</v>
      </c>
      <c r="U29" s="113">
        <v>0</v>
      </c>
      <c r="V29" s="113">
        <v>173521</v>
      </c>
      <c r="W29" s="113">
        <v>0</v>
      </c>
      <c r="X29" s="113">
        <v>0</v>
      </c>
      <c r="Y29" s="113">
        <v>173521</v>
      </c>
    </row>
    <row r="30" spans="1:25" s="24" customFormat="1" x14ac:dyDescent="0.2">
      <c r="A30" s="26">
        <v>25</v>
      </c>
      <c r="B30" s="27">
        <v>88712</v>
      </c>
      <c r="C30" s="27" t="s">
        <v>213</v>
      </c>
      <c r="D30" s="27">
        <v>32602</v>
      </c>
      <c r="E30" s="72" t="s">
        <v>253</v>
      </c>
      <c r="F30" s="72" t="s">
        <v>254</v>
      </c>
      <c r="G30" s="27">
        <v>3000009588</v>
      </c>
      <c r="H30" s="51">
        <v>45426</v>
      </c>
      <c r="I30" s="51">
        <v>45408</v>
      </c>
      <c r="J30" s="73">
        <v>636071</v>
      </c>
      <c r="K30" s="113">
        <v>636071</v>
      </c>
      <c r="L30" s="112">
        <v>636071</v>
      </c>
      <c r="M30" s="52" t="s">
        <v>270</v>
      </c>
      <c r="N30" s="54" t="s">
        <v>260</v>
      </c>
      <c r="O30" s="73">
        <v>0</v>
      </c>
      <c r="P30" s="73">
        <v>0</v>
      </c>
      <c r="Q30" s="73">
        <v>0</v>
      </c>
      <c r="R30" s="53">
        <v>0</v>
      </c>
      <c r="S30" s="113">
        <v>0</v>
      </c>
      <c r="T30" s="113">
        <v>0</v>
      </c>
      <c r="U30" s="113">
        <v>0</v>
      </c>
      <c r="V30" s="113">
        <v>636071</v>
      </c>
      <c r="W30" s="113">
        <v>0</v>
      </c>
      <c r="X30" s="113">
        <v>0</v>
      </c>
      <c r="Y30" s="113">
        <v>636071</v>
      </c>
    </row>
    <row r="31" spans="1:25" s="24" customFormat="1" x14ac:dyDescent="0.2">
      <c r="A31" s="26">
        <v>26</v>
      </c>
      <c r="B31" s="27">
        <v>90291</v>
      </c>
      <c r="C31" s="27" t="s">
        <v>214</v>
      </c>
      <c r="D31" s="27">
        <v>32624</v>
      </c>
      <c r="E31" s="72" t="s">
        <v>255</v>
      </c>
      <c r="F31" s="72" t="s">
        <v>256</v>
      </c>
      <c r="G31" s="27">
        <v>3000014419</v>
      </c>
      <c r="H31" s="51">
        <v>45454</v>
      </c>
      <c r="I31" s="51">
        <v>45435</v>
      </c>
      <c r="J31" s="73">
        <v>9416760</v>
      </c>
      <c r="K31" s="113">
        <v>9416760</v>
      </c>
      <c r="L31" s="112">
        <v>1034660</v>
      </c>
      <c r="M31" s="52" t="s">
        <v>271</v>
      </c>
      <c r="N31" s="54">
        <v>45470</v>
      </c>
      <c r="O31" s="73">
        <v>8214458</v>
      </c>
      <c r="P31" s="73">
        <v>167642</v>
      </c>
      <c r="Q31" s="73">
        <v>0</v>
      </c>
      <c r="R31" s="53">
        <v>800584139</v>
      </c>
      <c r="S31" s="113">
        <v>1034660</v>
      </c>
      <c r="T31" s="113">
        <v>0</v>
      </c>
      <c r="U31" s="113">
        <v>0</v>
      </c>
      <c r="V31" s="113">
        <v>0</v>
      </c>
      <c r="W31" s="113">
        <v>0</v>
      </c>
      <c r="X31" s="113">
        <v>0</v>
      </c>
      <c r="Y31" s="113">
        <v>1034660</v>
      </c>
    </row>
    <row r="32" spans="1:25" s="24" customFormat="1" x14ac:dyDescent="0.2">
      <c r="A32" s="26">
        <v>27</v>
      </c>
      <c r="B32" s="27">
        <v>36220</v>
      </c>
      <c r="C32" s="122" t="s">
        <v>184</v>
      </c>
      <c r="D32" s="27">
        <v>32983</v>
      </c>
      <c r="E32" s="72" t="s">
        <v>223</v>
      </c>
      <c r="F32" s="72" t="s">
        <v>224</v>
      </c>
      <c r="G32" s="27">
        <v>3900006019</v>
      </c>
      <c r="H32" s="51">
        <v>44802</v>
      </c>
      <c r="I32" s="51">
        <v>44768</v>
      </c>
      <c r="J32" s="73">
        <v>629521</v>
      </c>
      <c r="K32" s="113">
        <v>629521</v>
      </c>
      <c r="L32" s="112">
        <v>629521</v>
      </c>
      <c r="M32" s="52" t="s">
        <v>261</v>
      </c>
      <c r="N32" s="54" t="s">
        <v>260</v>
      </c>
      <c r="O32" s="73">
        <v>0</v>
      </c>
      <c r="P32" s="73">
        <v>0</v>
      </c>
      <c r="Q32" s="73">
        <v>0</v>
      </c>
      <c r="R32" s="53">
        <v>0</v>
      </c>
      <c r="S32" s="113">
        <v>0</v>
      </c>
      <c r="T32" s="113">
        <v>0</v>
      </c>
      <c r="U32" s="113">
        <v>0</v>
      </c>
      <c r="V32" s="113">
        <v>629521</v>
      </c>
      <c r="W32" s="113">
        <v>0</v>
      </c>
      <c r="X32" s="113">
        <v>0</v>
      </c>
      <c r="Y32" s="113">
        <v>0</v>
      </c>
    </row>
    <row r="33" spans="1:25" s="24" customFormat="1" x14ac:dyDescent="0.2">
      <c r="A33" s="26">
        <v>28</v>
      </c>
      <c r="B33" s="27">
        <v>5620</v>
      </c>
      <c r="C33" s="27" t="s">
        <v>182</v>
      </c>
      <c r="D33" s="27"/>
      <c r="E33" s="72"/>
      <c r="F33" s="72"/>
      <c r="G33" s="27"/>
      <c r="H33" s="51"/>
      <c r="I33" s="51"/>
      <c r="J33" s="113">
        <v>648150</v>
      </c>
      <c r="K33" s="113">
        <v>648150</v>
      </c>
      <c r="L33" s="112">
        <v>648150</v>
      </c>
      <c r="M33" s="52" t="s">
        <v>220</v>
      </c>
      <c r="N33" s="54"/>
      <c r="O33" s="73">
        <v>0</v>
      </c>
      <c r="P33" s="73">
        <v>0</v>
      </c>
      <c r="Q33" s="73">
        <v>0</v>
      </c>
      <c r="R33" s="53">
        <v>0</v>
      </c>
      <c r="S33" s="113">
        <v>0</v>
      </c>
      <c r="T33" s="113">
        <v>0</v>
      </c>
      <c r="U33" s="113">
        <v>0</v>
      </c>
      <c r="V33" s="113">
        <v>0</v>
      </c>
      <c r="W33" s="113">
        <v>648150</v>
      </c>
      <c r="X33" s="113">
        <v>0</v>
      </c>
      <c r="Y33" s="113">
        <v>0</v>
      </c>
    </row>
    <row r="34" spans="1:25" s="24" customFormat="1" x14ac:dyDescent="0.2">
      <c r="A34" s="26">
        <v>29</v>
      </c>
      <c r="B34" s="27">
        <v>41951</v>
      </c>
      <c r="C34" s="27" t="s">
        <v>186</v>
      </c>
      <c r="D34" s="27"/>
      <c r="E34" s="72"/>
      <c r="F34" s="72"/>
      <c r="G34" s="27"/>
      <c r="H34" s="51"/>
      <c r="I34" s="51"/>
      <c r="J34" s="113">
        <v>56300</v>
      </c>
      <c r="K34" s="113">
        <v>56300</v>
      </c>
      <c r="L34" s="112">
        <v>56300</v>
      </c>
      <c r="M34" s="52" t="s">
        <v>220</v>
      </c>
      <c r="N34" s="54"/>
      <c r="O34" s="73">
        <v>0</v>
      </c>
      <c r="P34" s="73">
        <v>0</v>
      </c>
      <c r="Q34" s="73">
        <v>0</v>
      </c>
      <c r="R34" s="53">
        <v>0</v>
      </c>
      <c r="S34" s="113">
        <v>0</v>
      </c>
      <c r="T34" s="113">
        <v>0</v>
      </c>
      <c r="U34" s="113">
        <v>0</v>
      </c>
      <c r="V34" s="113">
        <v>0</v>
      </c>
      <c r="W34" s="113">
        <v>56300</v>
      </c>
      <c r="X34" s="113">
        <v>0</v>
      </c>
      <c r="Y34" s="113">
        <v>0</v>
      </c>
    </row>
    <row r="35" spans="1:25" s="24" customFormat="1" x14ac:dyDescent="0.2">
      <c r="A35" s="26">
        <v>30</v>
      </c>
      <c r="B35" s="27">
        <v>42811</v>
      </c>
      <c r="C35" s="27" t="s">
        <v>188</v>
      </c>
      <c r="D35" s="27"/>
      <c r="E35" s="72"/>
      <c r="F35" s="72"/>
      <c r="G35" s="27"/>
      <c r="H35" s="51"/>
      <c r="I35" s="51"/>
      <c r="J35" s="113">
        <v>80000</v>
      </c>
      <c r="K35" s="113">
        <v>80000</v>
      </c>
      <c r="L35" s="112">
        <v>80000</v>
      </c>
      <c r="M35" s="52" t="s">
        <v>220</v>
      </c>
      <c r="N35" s="54"/>
      <c r="O35" s="73">
        <v>0</v>
      </c>
      <c r="P35" s="73">
        <v>0</v>
      </c>
      <c r="Q35" s="73">
        <v>0</v>
      </c>
      <c r="R35" s="53">
        <v>0</v>
      </c>
      <c r="S35" s="113">
        <v>0</v>
      </c>
      <c r="T35" s="113">
        <v>0</v>
      </c>
      <c r="U35" s="113">
        <v>0</v>
      </c>
      <c r="V35" s="113">
        <v>0</v>
      </c>
      <c r="W35" s="113">
        <v>80000</v>
      </c>
      <c r="X35" s="113">
        <v>0</v>
      </c>
      <c r="Y35" s="113">
        <v>0</v>
      </c>
    </row>
    <row r="36" spans="1:25" s="24" customFormat="1" x14ac:dyDescent="0.2">
      <c r="A36" s="26">
        <v>31</v>
      </c>
      <c r="B36" s="27">
        <v>64801</v>
      </c>
      <c r="C36" s="27" t="s">
        <v>193</v>
      </c>
      <c r="D36" s="27"/>
      <c r="E36" s="72"/>
      <c r="F36" s="72"/>
      <c r="G36" s="27"/>
      <c r="H36" s="51"/>
      <c r="I36" s="51"/>
      <c r="J36" s="113">
        <v>64500</v>
      </c>
      <c r="K36" s="113">
        <v>64500</v>
      </c>
      <c r="L36" s="112">
        <v>64500</v>
      </c>
      <c r="M36" s="52" t="s">
        <v>220</v>
      </c>
      <c r="N36" s="54"/>
      <c r="O36" s="73">
        <v>0</v>
      </c>
      <c r="P36" s="73">
        <v>0</v>
      </c>
      <c r="Q36" s="73">
        <v>0</v>
      </c>
      <c r="R36" s="53">
        <v>0</v>
      </c>
      <c r="S36" s="113">
        <v>0</v>
      </c>
      <c r="T36" s="113">
        <v>0</v>
      </c>
      <c r="U36" s="113">
        <v>0</v>
      </c>
      <c r="V36" s="113">
        <v>0</v>
      </c>
      <c r="W36" s="113">
        <v>64500</v>
      </c>
      <c r="X36" s="113">
        <v>0</v>
      </c>
      <c r="Y36" s="113">
        <v>0</v>
      </c>
    </row>
    <row r="37" spans="1:25" s="24" customFormat="1" x14ac:dyDescent="0.2">
      <c r="A37" s="26">
        <v>32</v>
      </c>
      <c r="B37" s="27">
        <v>36219</v>
      </c>
      <c r="C37" s="122" t="s">
        <v>183</v>
      </c>
      <c r="D37" s="27">
        <v>32984</v>
      </c>
      <c r="E37" s="72" t="s">
        <v>221</v>
      </c>
      <c r="F37" s="72" t="s">
        <v>222</v>
      </c>
      <c r="G37" s="27">
        <v>3900006019</v>
      </c>
      <c r="H37" s="51">
        <v>44802</v>
      </c>
      <c r="I37" s="51">
        <v>44768</v>
      </c>
      <c r="J37" s="73">
        <v>479271</v>
      </c>
      <c r="K37" s="113">
        <v>479271</v>
      </c>
      <c r="L37" s="112">
        <v>479271</v>
      </c>
      <c r="M37" s="52" t="s">
        <v>259</v>
      </c>
      <c r="N37" s="54" t="s">
        <v>260</v>
      </c>
      <c r="O37" s="73">
        <v>0</v>
      </c>
      <c r="P37" s="73">
        <v>0</v>
      </c>
      <c r="Q37" s="73">
        <v>0</v>
      </c>
      <c r="R37" s="53">
        <v>0</v>
      </c>
      <c r="S37" s="113">
        <v>0</v>
      </c>
      <c r="T37" s="113">
        <v>479271</v>
      </c>
      <c r="U37" s="113">
        <v>0</v>
      </c>
      <c r="V37" s="113">
        <v>0</v>
      </c>
      <c r="W37" s="113">
        <v>0</v>
      </c>
      <c r="X37" s="113">
        <v>0</v>
      </c>
      <c r="Y37" s="113">
        <v>479271</v>
      </c>
    </row>
    <row r="38" spans="1:25" s="24" customFormat="1" x14ac:dyDescent="0.2">
      <c r="A38" s="26">
        <v>33</v>
      </c>
      <c r="B38" s="27">
        <v>58897</v>
      </c>
      <c r="C38" s="122" t="s">
        <v>189</v>
      </c>
      <c r="D38" s="27">
        <v>32635</v>
      </c>
      <c r="E38" s="72" t="s">
        <v>229</v>
      </c>
      <c r="F38" s="72" t="s">
        <v>230</v>
      </c>
      <c r="G38" s="27">
        <v>7000005432</v>
      </c>
      <c r="H38" s="51">
        <v>45079</v>
      </c>
      <c r="I38" s="51">
        <v>45029</v>
      </c>
      <c r="J38" s="73">
        <v>286000</v>
      </c>
      <c r="K38" s="113">
        <v>286000</v>
      </c>
      <c r="L38" s="112">
        <v>286000</v>
      </c>
      <c r="M38" s="52" t="s">
        <v>262</v>
      </c>
      <c r="N38" s="54" t="s">
        <v>260</v>
      </c>
      <c r="O38" s="73">
        <v>0</v>
      </c>
      <c r="P38" s="73">
        <v>0</v>
      </c>
      <c r="Q38" s="73">
        <v>0</v>
      </c>
      <c r="R38" s="53">
        <v>0</v>
      </c>
      <c r="S38" s="113">
        <v>0</v>
      </c>
      <c r="T38" s="113">
        <v>286000</v>
      </c>
      <c r="U38" s="113">
        <v>0</v>
      </c>
      <c r="V38" s="113">
        <v>0</v>
      </c>
      <c r="W38" s="113">
        <v>0</v>
      </c>
      <c r="X38" s="113">
        <v>0</v>
      </c>
      <c r="Y38" s="113">
        <v>286000</v>
      </c>
    </row>
    <row r="39" spans="1:25" s="24" customFormat="1" x14ac:dyDescent="0.2">
      <c r="A39" s="26">
        <v>34</v>
      </c>
      <c r="B39" s="27">
        <v>59883</v>
      </c>
      <c r="C39" s="122" t="s">
        <v>191</v>
      </c>
      <c r="D39" s="27">
        <v>32641</v>
      </c>
      <c r="E39" s="72" t="s">
        <v>233</v>
      </c>
      <c r="F39" s="72" t="s">
        <v>234</v>
      </c>
      <c r="G39" s="27">
        <v>7000004197</v>
      </c>
      <c r="H39" s="51">
        <v>45090</v>
      </c>
      <c r="I39" s="51">
        <v>45071</v>
      </c>
      <c r="J39" s="73">
        <v>64500</v>
      </c>
      <c r="K39" s="113">
        <v>64500</v>
      </c>
      <c r="L39" s="112">
        <v>64500</v>
      </c>
      <c r="M39" s="52" t="s">
        <v>263</v>
      </c>
      <c r="N39" s="54" t="s">
        <v>260</v>
      </c>
      <c r="O39" s="73">
        <v>0</v>
      </c>
      <c r="P39" s="73">
        <v>0</v>
      </c>
      <c r="Q39" s="73">
        <v>0</v>
      </c>
      <c r="R39" s="53">
        <v>0</v>
      </c>
      <c r="S39" s="113">
        <v>0</v>
      </c>
      <c r="T39" s="113">
        <v>64500</v>
      </c>
      <c r="U39" s="113">
        <v>0</v>
      </c>
      <c r="V39" s="113">
        <v>0</v>
      </c>
      <c r="W39" s="113">
        <v>0</v>
      </c>
      <c r="X39" s="113">
        <v>0</v>
      </c>
      <c r="Y39" s="113">
        <v>64500</v>
      </c>
    </row>
    <row r="40" spans="1:25" s="24" customFormat="1" x14ac:dyDescent="0.2">
      <c r="A40" s="26">
        <v>35</v>
      </c>
      <c r="B40" s="27">
        <v>60014</v>
      </c>
      <c r="C40" s="122" t="s">
        <v>192</v>
      </c>
      <c r="D40" s="27">
        <v>32641</v>
      </c>
      <c r="E40" s="72" t="s">
        <v>233</v>
      </c>
      <c r="F40" s="72" t="s">
        <v>234</v>
      </c>
      <c r="G40" s="27">
        <v>7000004197</v>
      </c>
      <c r="H40" s="51">
        <v>45090</v>
      </c>
      <c r="I40" s="51">
        <v>45064</v>
      </c>
      <c r="J40" s="73">
        <v>286000</v>
      </c>
      <c r="K40" s="113">
        <v>286000</v>
      </c>
      <c r="L40" s="112">
        <v>286000</v>
      </c>
      <c r="M40" s="52" t="s">
        <v>264</v>
      </c>
      <c r="N40" s="54" t="s">
        <v>260</v>
      </c>
      <c r="O40" s="73">
        <v>0</v>
      </c>
      <c r="P40" s="73">
        <v>0</v>
      </c>
      <c r="Q40" s="73">
        <v>0</v>
      </c>
      <c r="R40" s="53">
        <v>0</v>
      </c>
      <c r="S40" s="113">
        <v>0</v>
      </c>
      <c r="T40" s="113">
        <v>286000</v>
      </c>
      <c r="U40" s="113">
        <v>0</v>
      </c>
      <c r="V40" s="113">
        <v>0</v>
      </c>
      <c r="W40" s="113">
        <v>0</v>
      </c>
      <c r="X40" s="113">
        <v>0</v>
      </c>
      <c r="Y40" s="113">
        <v>286000</v>
      </c>
    </row>
    <row r="41" spans="1:25" s="24" customFormat="1" x14ac:dyDescent="0.2">
      <c r="A41" s="26">
        <v>36</v>
      </c>
      <c r="B41" s="27">
        <v>72272</v>
      </c>
      <c r="C41" s="122" t="s">
        <v>208</v>
      </c>
      <c r="D41" s="27">
        <v>39163</v>
      </c>
      <c r="E41" s="72" t="s">
        <v>243</v>
      </c>
      <c r="F41" s="72" t="s">
        <v>244</v>
      </c>
      <c r="G41" s="27">
        <v>5350021057</v>
      </c>
      <c r="H41" s="51">
        <v>45253</v>
      </c>
      <c r="I41" s="51">
        <v>45227</v>
      </c>
      <c r="J41" s="73">
        <v>242471</v>
      </c>
      <c r="K41" s="113">
        <v>242471</v>
      </c>
      <c r="L41" s="112">
        <v>242471</v>
      </c>
      <c r="M41" s="52" t="s">
        <v>266</v>
      </c>
      <c r="N41" s="54" t="s">
        <v>260</v>
      </c>
      <c r="O41" s="73">
        <v>0</v>
      </c>
      <c r="P41" s="73">
        <v>0</v>
      </c>
      <c r="Q41" s="73">
        <v>0</v>
      </c>
      <c r="R41" s="53">
        <v>0</v>
      </c>
      <c r="S41" s="113">
        <v>0</v>
      </c>
      <c r="T41" s="113">
        <v>242471</v>
      </c>
      <c r="U41" s="113">
        <v>0</v>
      </c>
      <c r="V41" s="113">
        <v>0</v>
      </c>
      <c r="W41" s="113">
        <v>0</v>
      </c>
      <c r="X41" s="113">
        <v>0</v>
      </c>
      <c r="Y41" s="113">
        <v>242471</v>
      </c>
    </row>
    <row r="42" spans="1:25" s="24" customFormat="1" x14ac:dyDescent="0.2">
      <c r="A42" s="26">
        <v>37</v>
      </c>
      <c r="B42" s="27">
        <v>73125</v>
      </c>
      <c r="C42" s="122" t="s">
        <v>210</v>
      </c>
      <c r="D42" s="27">
        <v>34953</v>
      </c>
      <c r="E42" s="72" t="s">
        <v>247</v>
      </c>
      <c r="F42" s="72" t="s">
        <v>248</v>
      </c>
      <c r="G42" s="27">
        <v>4200016109</v>
      </c>
      <c r="H42" s="51">
        <v>45275</v>
      </c>
      <c r="I42" s="51">
        <v>45241</v>
      </c>
      <c r="J42" s="73">
        <v>190650</v>
      </c>
      <c r="K42" s="113">
        <v>190650</v>
      </c>
      <c r="L42" s="112">
        <v>190650</v>
      </c>
      <c r="M42" s="52" t="s">
        <v>267</v>
      </c>
      <c r="N42" s="54" t="s">
        <v>260</v>
      </c>
      <c r="O42" s="73">
        <v>0</v>
      </c>
      <c r="P42" s="73">
        <v>0</v>
      </c>
      <c r="Q42" s="73">
        <v>0</v>
      </c>
      <c r="R42" s="53">
        <v>0</v>
      </c>
      <c r="S42" s="113">
        <v>0</v>
      </c>
      <c r="T42" s="113">
        <v>190650</v>
      </c>
      <c r="U42" s="113">
        <v>0</v>
      </c>
      <c r="V42" s="113">
        <v>0</v>
      </c>
      <c r="W42" s="113">
        <v>0</v>
      </c>
      <c r="X42" s="113">
        <v>0</v>
      </c>
      <c r="Y42" s="113">
        <v>190650</v>
      </c>
    </row>
    <row r="43" spans="1:25" s="24" customFormat="1" x14ac:dyDescent="0.2">
      <c r="A43" s="26">
        <v>38</v>
      </c>
      <c r="B43" s="27">
        <v>65697</v>
      </c>
      <c r="C43" s="122" t="s">
        <v>194</v>
      </c>
      <c r="D43" s="27">
        <v>38536</v>
      </c>
      <c r="E43" s="72" t="s">
        <v>235</v>
      </c>
      <c r="F43" s="72" t="s">
        <v>236</v>
      </c>
      <c r="G43" s="27">
        <v>5350032336</v>
      </c>
      <c r="H43" s="51">
        <v>45184</v>
      </c>
      <c r="I43" s="51">
        <v>45114</v>
      </c>
      <c r="J43" s="73">
        <v>9729284</v>
      </c>
      <c r="K43" s="113">
        <v>9729284</v>
      </c>
      <c r="L43" s="112">
        <v>584200</v>
      </c>
      <c r="M43" s="52" t="s">
        <v>265</v>
      </c>
      <c r="N43" s="54" t="s">
        <v>273</v>
      </c>
      <c r="O43" s="73">
        <v>8351838</v>
      </c>
      <c r="P43" s="73">
        <v>170446</v>
      </c>
      <c r="Q43" s="73">
        <v>0</v>
      </c>
      <c r="R43" s="53" t="s">
        <v>287</v>
      </c>
      <c r="S43" s="113">
        <v>0</v>
      </c>
      <c r="T43" s="113">
        <v>584200</v>
      </c>
      <c r="U43" s="113">
        <v>622800</v>
      </c>
      <c r="V43" s="113">
        <v>0</v>
      </c>
      <c r="W43" s="113">
        <v>0</v>
      </c>
      <c r="X43" s="113">
        <v>0</v>
      </c>
      <c r="Y43" s="113">
        <v>584200</v>
      </c>
    </row>
    <row r="44" spans="1:25" x14ac:dyDescent="0.2">
      <c r="A44" s="55" t="s">
        <v>54</v>
      </c>
      <c r="B44" s="55" t="s">
        <v>54</v>
      </c>
      <c r="C44" s="55" t="s">
        <v>54</v>
      </c>
      <c r="D44" s="55" t="s">
        <v>54</v>
      </c>
      <c r="E44" s="55" t="s">
        <v>54</v>
      </c>
      <c r="F44" s="55" t="s">
        <v>54</v>
      </c>
      <c r="G44" s="55" t="s">
        <v>54</v>
      </c>
      <c r="H44" s="55" t="s">
        <v>54</v>
      </c>
      <c r="I44" s="55" t="s">
        <v>54</v>
      </c>
      <c r="J44" s="71">
        <f>SUM(J6:J43)</f>
        <v>41556895</v>
      </c>
      <c r="K44" s="55" t="s">
        <v>54</v>
      </c>
      <c r="L44" s="55" t="s">
        <v>54</v>
      </c>
      <c r="M44" s="55" t="s">
        <v>54</v>
      </c>
      <c r="N44" s="55" t="s">
        <v>54</v>
      </c>
      <c r="O44" s="71">
        <f t="shared" ref="O44:Q44" si="0">SUM(O6:O43)</f>
        <v>32559959</v>
      </c>
      <c r="P44" s="71">
        <f t="shared" si="0"/>
        <v>664489</v>
      </c>
      <c r="Q44" s="71">
        <f t="shared" si="0"/>
        <v>0</v>
      </c>
      <c r="R44" s="55" t="s">
        <v>54</v>
      </c>
      <c r="S44" s="71">
        <v>1034660</v>
      </c>
      <c r="T44" s="71">
        <v>2133092</v>
      </c>
      <c r="U44" s="71">
        <v>949061</v>
      </c>
      <c r="V44" s="71">
        <v>3366684</v>
      </c>
      <c r="W44" s="71">
        <v>848950</v>
      </c>
      <c r="X44" s="71">
        <v>0</v>
      </c>
      <c r="Y44" s="71">
        <v>5904915</v>
      </c>
    </row>
  </sheetData>
  <autoFilter ref="A5:Y44" xr:uid="{00000000-0001-0000-0100-000000000000}"/>
  <mergeCells count="12">
    <mergeCell ref="A1:Y1"/>
    <mergeCell ref="A2:Y2"/>
    <mergeCell ref="A3:Y3"/>
    <mergeCell ref="A4:A5"/>
    <mergeCell ref="N4:R4"/>
    <mergeCell ref="D4:D5"/>
    <mergeCell ref="B4:B5"/>
    <mergeCell ref="C4:C5"/>
    <mergeCell ref="M4:M5"/>
    <mergeCell ref="E4:E5"/>
    <mergeCell ref="F4:F5"/>
    <mergeCell ref="G4:G5"/>
  </mergeCells>
  <pageMargins left="0.21" right="0.19" top="0.19" bottom="1" header="0.18" footer="0"/>
  <pageSetup orientation="landscape" verticalDpi="2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65738F-9A7E-416C-82B4-9ABDC19A813B}">
  <dimension ref="A1:K20"/>
  <sheetViews>
    <sheetView workbookViewId="0">
      <selection activeCell="AA28" sqref="AA28"/>
    </sheetView>
  </sheetViews>
  <sheetFormatPr baseColWidth="10" defaultRowHeight="12.75" x14ac:dyDescent="0.2"/>
  <cols>
    <col min="1" max="1" width="80.42578125" customWidth="1"/>
    <col min="2" max="2" width="10.85546875" style="76"/>
    <col min="3" max="3" width="7.5703125" style="96" customWidth="1"/>
    <col min="4" max="4" width="53.28515625" style="76" bestFit="1" customWidth="1"/>
    <col min="5" max="5" width="41.7109375" style="76" customWidth="1"/>
    <col min="6" max="6" width="14" style="76" customWidth="1"/>
    <col min="7" max="11" width="10.85546875" style="76"/>
  </cols>
  <sheetData>
    <row r="1" spans="1:8" x14ac:dyDescent="0.2">
      <c r="A1" s="75" t="s">
        <v>91</v>
      </c>
      <c r="C1" s="134" t="s">
        <v>23</v>
      </c>
      <c r="D1" s="134"/>
      <c r="E1" s="134"/>
      <c r="F1" s="134"/>
      <c r="G1" s="77"/>
      <c r="H1" s="77"/>
    </row>
    <row r="2" spans="1:8" x14ac:dyDescent="0.2">
      <c r="A2" s="75" t="s">
        <v>92</v>
      </c>
      <c r="C2" s="78" t="s">
        <v>24</v>
      </c>
      <c r="D2" s="79" t="s">
        <v>93</v>
      </c>
      <c r="E2" s="79" t="s">
        <v>25</v>
      </c>
      <c r="F2" s="79" t="s">
        <v>26</v>
      </c>
      <c r="G2" s="77"/>
      <c r="H2" s="77"/>
    </row>
    <row r="3" spans="1:8" x14ac:dyDescent="0.2">
      <c r="A3" s="75" t="s">
        <v>94</v>
      </c>
      <c r="C3" s="80">
        <v>1</v>
      </c>
      <c r="D3" s="81" t="s">
        <v>78</v>
      </c>
      <c r="E3" s="81" t="s">
        <v>95</v>
      </c>
      <c r="F3" s="77" t="s">
        <v>27</v>
      </c>
      <c r="G3" s="77"/>
      <c r="H3" s="77"/>
    </row>
    <row r="4" spans="1:8" x14ac:dyDescent="0.2">
      <c r="A4" s="82" t="s">
        <v>96</v>
      </c>
      <c r="B4" s="135" t="s">
        <v>97</v>
      </c>
      <c r="C4" s="83">
        <v>2</v>
      </c>
      <c r="D4" s="84" t="s">
        <v>76</v>
      </c>
      <c r="E4" s="81" t="s">
        <v>98</v>
      </c>
      <c r="F4" s="77" t="s">
        <v>28</v>
      </c>
      <c r="G4" s="77"/>
      <c r="H4" s="77"/>
    </row>
    <row r="5" spans="1:8" x14ac:dyDescent="0.2">
      <c r="A5" s="75" t="s">
        <v>99</v>
      </c>
      <c r="B5" s="135"/>
      <c r="C5" s="83">
        <v>3</v>
      </c>
      <c r="D5" s="84" t="s">
        <v>164</v>
      </c>
      <c r="E5" s="81" t="s">
        <v>100</v>
      </c>
      <c r="F5" s="77" t="s">
        <v>29</v>
      </c>
      <c r="G5" s="77"/>
      <c r="H5" s="77"/>
    </row>
    <row r="6" spans="1:8" x14ac:dyDescent="0.2">
      <c r="A6" s="75" t="s">
        <v>101</v>
      </c>
      <c r="B6" s="135"/>
      <c r="C6" s="83">
        <v>4</v>
      </c>
      <c r="D6" s="84" t="s">
        <v>165</v>
      </c>
      <c r="E6" s="81" t="s">
        <v>30</v>
      </c>
      <c r="F6" s="77" t="s">
        <v>31</v>
      </c>
      <c r="G6" s="77"/>
      <c r="H6" s="77"/>
    </row>
    <row r="7" spans="1:8" x14ac:dyDescent="0.2">
      <c r="A7" s="75" t="s">
        <v>102</v>
      </c>
      <c r="B7" s="135"/>
      <c r="C7" s="83">
        <v>5</v>
      </c>
      <c r="D7" s="84" t="s">
        <v>166</v>
      </c>
      <c r="E7" s="81" t="s">
        <v>103</v>
      </c>
      <c r="F7" s="77" t="s">
        <v>32</v>
      </c>
      <c r="G7" s="77"/>
      <c r="H7" s="77"/>
    </row>
    <row r="8" spans="1:8" x14ac:dyDescent="0.2">
      <c r="A8" s="75" t="s">
        <v>104</v>
      </c>
      <c r="C8" s="80">
        <v>6</v>
      </c>
      <c r="D8" s="81" t="s">
        <v>33</v>
      </c>
      <c r="E8" s="81" t="s">
        <v>33</v>
      </c>
      <c r="F8" s="77" t="s">
        <v>34</v>
      </c>
      <c r="G8" s="77"/>
      <c r="H8" s="77"/>
    </row>
    <row r="9" spans="1:8" x14ac:dyDescent="0.2">
      <c r="A9" s="75" t="s">
        <v>105</v>
      </c>
      <c r="C9" s="80">
        <v>7</v>
      </c>
      <c r="D9" s="81" t="s">
        <v>35</v>
      </c>
      <c r="E9" s="81" t="s">
        <v>35</v>
      </c>
      <c r="F9" s="77" t="s">
        <v>36</v>
      </c>
      <c r="G9" s="77"/>
      <c r="H9" s="77"/>
    </row>
    <row r="10" spans="1:8" x14ac:dyDescent="0.2">
      <c r="A10" s="85" t="s">
        <v>106</v>
      </c>
      <c r="C10" s="80">
        <v>8</v>
      </c>
      <c r="D10" s="81" t="s">
        <v>79</v>
      </c>
      <c r="E10" s="81" t="s">
        <v>107</v>
      </c>
      <c r="F10" s="77" t="s">
        <v>37</v>
      </c>
      <c r="G10" s="77"/>
      <c r="H10" s="77"/>
    </row>
    <row r="11" spans="1:8" ht="13.5" thickBot="1" x14ac:dyDescent="0.25">
      <c r="C11" s="80">
        <v>10</v>
      </c>
      <c r="D11" s="81" t="s">
        <v>80</v>
      </c>
      <c r="E11" s="81" t="s">
        <v>108</v>
      </c>
      <c r="F11" s="77" t="s">
        <v>38</v>
      </c>
      <c r="G11" s="77"/>
      <c r="H11" s="77"/>
    </row>
    <row r="12" spans="1:8" ht="13.5" thickBot="1" x14ac:dyDescent="0.25">
      <c r="A12" s="86" t="s">
        <v>109</v>
      </c>
      <c r="C12" s="80">
        <v>11</v>
      </c>
      <c r="D12" s="81" t="s">
        <v>170</v>
      </c>
      <c r="E12" s="81" t="s">
        <v>110</v>
      </c>
      <c r="F12" s="77" t="s">
        <v>39</v>
      </c>
      <c r="G12" s="77"/>
      <c r="H12" s="77"/>
    </row>
    <row r="13" spans="1:8" ht="13.5" thickBot="1" x14ac:dyDescent="0.25">
      <c r="A13" s="87" t="s">
        <v>111</v>
      </c>
      <c r="C13" s="80">
        <v>12</v>
      </c>
      <c r="D13" s="81" t="s">
        <v>40</v>
      </c>
      <c r="E13" s="81" t="s">
        <v>40</v>
      </c>
      <c r="F13" s="77" t="s">
        <v>41</v>
      </c>
      <c r="G13" s="77" t="s">
        <v>112</v>
      </c>
      <c r="H13" s="88" t="s">
        <v>113</v>
      </c>
    </row>
    <row r="14" spans="1:8" ht="13.5" thickBot="1" x14ac:dyDescent="0.25">
      <c r="A14" s="87" t="s">
        <v>114</v>
      </c>
      <c r="C14" s="89">
        <v>13</v>
      </c>
      <c r="D14" s="90" t="s">
        <v>42</v>
      </c>
      <c r="E14" s="91" t="s">
        <v>42</v>
      </c>
      <c r="F14" s="91" t="s">
        <v>43</v>
      </c>
      <c r="G14" s="91" t="s">
        <v>115</v>
      </c>
      <c r="H14" s="77"/>
    </row>
    <row r="15" spans="1:8" ht="13.5" thickBot="1" x14ac:dyDescent="0.25">
      <c r="A15" s="87" t="s">
        <v>116</v>
      </c>
      <c r="B15" s="135" t="s">
        <v>117</v>
      </c>
      <c r="C15" s="92" t="s">
        <v>44</v>
      </c>
      <c r="D15" s="81" t="s">
        <v>167</v>
      </c>
      <c r="E15" s="81" t="s">
        <v>118</v>
      </c>
      <c r="F15" s="77" t="s">
        <v>45</v>
      </c>
      <c r="G15" s="77" t="s">
        <v>119</v>
      </c>
      <c r="H15" s="88" t="s">
        <v>120</v>
      </c>
    </row>
    <row r="16" spans="1:8" ht="13.5" thickBot="1" x14ac:dyDescent="0.25">
      <c r="A16" s="87" t="s">
        <v>121</v>
      </c>
      <c r="B16" s="135"/>
      <c r="C16" s="92" t="s">
        <v>46</v>
      </c>
      <c r="D16" s="81" t="s">
        <v>168</v>
      </c>
      <c r="E16" s="81"/>
      <c r="F16" s="77"/>
      <c r="G16" s="77" t="s">
        <v>122</v>
      </c>
      <c r="H16" s="88" t="s">
        <v>123</v>
      </c>
    </row>
    <row r="17" spans="1:8" ht="13.5" thickBot="1" x14ac:dyDescent="0.25">
      <c r="A17" s="87" t="s">
        <v>124</v>
      </c>
      <c r="B17" s="135"/>
      <c r="C17" s="92" t="s">
        <v>47</v>
      </c>
      <c r="D17" s="81" t="s">
        <v>169</v>
      </c>
      <c r="E17" s="81"/>
      <c r="F17" s="77"/>
      <c r="G17" s="77" t="s">
        <v>125</v>
      </c>
      <c r="H17" s="88" t="s">
        <v>126</v>
      </c>
    </row>
    <row r="18" spans="1:8" x14ac:dyDescent="0.2">
      <c r="B18" s="135"/>
      <c r="C18" s="89" t="s">
        <v>48</v>
      </c>
      <c r="D18" s="93" t="s">
        <v>81</v>
      </c>
      <c r="E18" s="81"/>
      <c r="F18" s="77"/>
      <c r="G18" s="77" t="s">
        <v>127</v>
      </c>
      <c r="H18" s="88" t="s">
        <v>128</v>
      </c>
    </row>
    <row r="19" spans="1:8" x14ac:dyDescent="0.2">
      <c r="A19" s="94" t="s">
        <v>129</v>
      </c>
      <c r="C19" s="95">
        <v>15</v>
      </c>
      <c r="D19" s="93" t="s">
        <v>82</v>
      </c>
      <c r="E19" s="81" t="s">
        <v>130</v>
      </c>
      <c r="F19" s="77" t="s">
        <v>49</v>
      </c>
      <c r="G19" s="77"/>
      <c r="H19" s="77"/>
    </row>
    <row r="20" spans="1:8" x14ac:dyDescent="0.2">
      <c r="A20" s="94" t="s">
        <v>131</v>
      </c>
      <c r="C20" s="95">
        <v>16</v>
      </c>
      <c r="D20" s="93" t="s">
        <v>50</v>
      </c>
      <c r="E20" s="81" t="s">
        <v>50</v>
      </c>
      <c r="F20" s="77" t="s">
        <v>51</v>
      </c>
      <c r="G20" s="77"/>
      <c r="H20" s="77"/>
    </row>
  </sheetData>
  <mergeCells count="3">
    <mergeCell ref="C1:F1"/>
    <mergeCell ref="B4:B7"/>
    <mergeCell ref="B15:B18"/>
  </mergeCells>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115BC-32E2-4EBD-AFF6-7204A3607679}">
  <dimension ref="B1:D26"/>
  <sheetViews>
    <sheetView topLeftCell="A19" workbookViewId="0">
      <selection activeCell="B13" sqref="B13"/>
    </sheetView>
  </sheetViews>
  <sheetFormatPr baseColWidth="10" defaultColWidth="11.42578125" defaultRowHeight="15" x14ac:dyDescent="0.25"/>
  <cols>
    <col min="1" max="1" width="11.42578125" style="99"/>
    <col min="2" max="2" width="19" style="99" customWidth="1"/>
    <col min="3" max="3" width="69.42578125" style="99" bestFit="1" customWidth="1"/>
    <col min="4" max="4" width="39" style="99" bestFit="1" customWidth="1"/>
    <col min="5" max="16384" width="11.42578125" style="99"/>
  </cols>
  <sheetData>
    <row r="1" spans="2:4" x14ac:dyDescent="0.25">
      <c r="B1" s="97" t="s">
        <v>132</v>
      </c>
      <c r="C1" s="98" t="s">
        <v>133</v>
      </c>
      <c r="D1" s="98" t="s">
        <v>134</v>
      </c>
    </row>
    <row r="2" spans="2:4" x14ac:dyDescent="0.25">
      <c r="B2" s="100">
        <v>2</v>
      </c>
      <c r="C2" s="100" t="s">
        <v>135</v>
      </c>
      <c r="D2" s="101" t="s">
        <v>136</v>
      </c>
    </row>
    <row r="3" spans="2:4" x14ac:dyDescent="0.25">
      <c r="B3" s="100">
        <v>3</v>
      </c>
      <c r="C3" s="100" t="s">
        <v>137</v>
      </c>
      <c r="D3" s="101" t="s">
        <v>138</v>
      </c>
    </row>
    <row r="4" spans="2:4" x14ac:dyDescent="0.25">
      <c r="B4" s="100">
        <v>6</v>
      </c>
      <c r="C4" s="100" t="s">
        <v>139</v>
      </c>
      <c r="D4" s="101" t="s">
        <v>140</v>
      </c>
    </row>
    <row r="5" spans="2:4" x14ac:dyDescent="0.25">
      <c r="B5" s="100">
        <v>8</v>
      </c>
      <c r="C5" s="100" t="s">
        <v>141</v>
      </c>
      <c r="D5" s="101" t="s">
        <v>142</v>
      </c>
    </row>
    <row r="8" spans="2:4" ht="30" x14ac:dyDescent="0.25">
      <c r="B8" s="97" t="s">
        <v>143</v>
      </c>
      <c r="C8" s="98" t="s">
        <v>144</v>
      </c>
      <c r="D8" s="98" t="s">
        <v>145</v>
      </c>
    </row>
    <row r="9" spans="2:4" x14ac:dyDescent="0.25">
      <c r="B9" s="101">
        <v>1</v>
      </c>
      <c r="C9" s="100" t="s">
        <v>146</v>
      </c>
      <c r="D9" s="100" t="s">
        <v>147</v>
      </c>
    </row>
    <row r="10" spans="2:4" ht="30" x14ac:dyDescent="0.25">
      <c r="B10" s="102">
        <v>2</v>
      </c>
      <c r="C10" s="103" t="s">
        <v>148</v>
      </c>
      <c r="D10" s="104" t="s">
        <v>149</v>
      </c>
    </row>
    <row r="11" spans="2:4" ht="30" x14ac:dyDescent="0.25">
      <c r="B11" s="105">
        <v>3</v>
      </c>
      <c r="C11" s="106" t="s">
        <v>150</v>
      </c>
      <c r="D11" s="107" t="s">
        <v>151</v>
      </c>
    </row>
    <row r="12" spans="2:4" ht="30" x14ac:dyDescent="0.25">
      <c r="B12" s="105">
        <v>4</v>
      </c>
      <c r="C12" s="106" t="s">
        <v>150</v>
      </c>
      <c r="D12" s="107" t="s">
        <v>151</v>
      </c>
    </row>
    <row r="13" spans="2:4" ht="30" x14ac:dyDescent="0.25">
      <c r="B13" s="105">
        <v>5</v>
      </c>
      <c r="C13" s="106" t="s">
        <v>150</v>
      </c>
      <c r="D13" s="107" t="s">
        <v>151</v>
      </c>
    </row>
    <row r="14" spans="2:4" ht="30" x14ac:dyDescent="0.25">
      <c r="B14" s="108">
        <v>16</v>
      </c>
      <c r="C14" s="106" t="s">
        <v>150</v>
      </c>
      <c r="D14" s="107" t="s">
        <v>151</v>
      </c>
    </row>
    <row r="15" spans="2:4" x14ac:dyDescent="0.25">
      <c r="B15" s="102">
        <v>6</v>
      </c>
      <c r="C15" s="103" t="s">
        <v>148</v>
      </c>
      <c r="D15" s="103" t="s">
        <v>152</v>
      </c>
    </row>
    <row r="16" spans="2:4" x14ac:dyDescent="0.25">
      <c r="B16" s="102">
        <v>7</v>
      </c>
      <c r="C16" s="103" t="s">
        <v>148</v>
      </c>
      <c r="D16" s="103" t="s">
        <v>153</v>
      </c>
    </row>
    <row r="17" spans="2:4" x14ac:dyDescent="0.25">
      <c r="B17" s="101">
        <v>8</v>
      </c>
      <c r="C17" s="100" t="s">
        <v>154</v>
      </c>
      <c r="D17" s="100" t="s">
        <v>155</v>
      </c>
    </row>
    <row r="18" spans="2:4" x14ac:dyDescent="0.25">
      <c r="B18" s="101">
        <v>10</v>
      </c>
      <c r="C18" s="100" t="s">
        <v>156</v>
      </c>
      <c r="D18" s="100" t="s">
        <v>157</v>
      </c>
    </row>
    <row r="19" spans="2:4" ht="45" x14ac:dyDescent="0.25">
      <c r="B19" s="102">
        <v>11</v>
      </c>
      <c r="C19" s="103" t="s">
        <v>148</v>
      </c>
      <c r="D19" s="104" t="s">
        <v>158</v>
      </c>
    </row>
    <row r="20" spans="2:4" x14ac:dyDescent="0.25">
      <c r="B20" s="102">
        <v>12</v>
      </c>
      <c r="C20" s="103" t="s">
        <v>148</v>
      </c>
      <c r="D20" s="103" t="s">
        <v>159</v>
      </c>
    </row>
    <row r="21" spans="2:4" x14ac:dyDescent="0.25">
      <c r="B21" s="109" t="s">
        <v>44</v>
      </c>
      <c r="C21" s="110" t="s">
        <v>160</v>
      </c>
      <c r="D21" s="110" t="s">
        <v>161</v>
      </c>
    </row>
    <row r="22" spans="2:4" x14ac:dyDescent="0.25">
      <c r="B22" s="109" t="s">
        <v>46</v>
      </c>
      <c r="C22" s="110" t="s">
        <v>160</v>
      </c>
      <c r="D22" s="110" t="s">
        <v>161</v>
      </c>
    </row>
    <row r="23" spans="2:4" x14ac:dyDescent="0.25">
      <c r="B23" s="109" t="s">
        <v>47</v>
      </c>
      <c r="C23" s="110" t="s">
        <v>160</v>
      </c>
      <c r="D23" s="110" t="s">
        <v>161</v>
      </c>
    </row>
    <row r="24" spans="2:4" x14ac:dyDescent="0.25">
      <c r="B24" s="109" t="s">
        <v>48</v>
      </c>
      <c r="C24" s="110" t="s">
        <v>160</v>
      </c>
      <c r="D24" s="110" t="s">
        <v>161</v>
      </c>
    </row>
    <row r="26" spans="2:4" x14ac:dyDescent="0.25">
      <c r="C26" s="111" t="s">
        <v>162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39"/>
  <sheetViews>
    <sheetView topLeftCell="N1" zoomScale="85" zoomScaleNormal="85" workbookViewId="0">
      <pane ySplit="1" topLeftCell="A13" activePane="bottomLeft" state="frozen"/>
      <selection activeCell="AA28" sqref="AA28"/>
      <selection pane="bottomLeft" activeCell="AA28" sqref="AA28"/>
    </sheetView>
  </sheetViews>
  <sheetFormatPr baseColWidth="10" defaultRowHeight="12.75" x14ac:dyDescent="0.2"/>
  <cols>
    <col min="1" max="1" width="5.7109375" customWidth="1"/>
    <col min="2" max="7" width="18.5703125" style="5" customWidth="1"/>
    <col min="8" max="9" width="12.5703125" style="7" customWidth="1"/>
    <col min="10" max="10" width="13.28515625" style="1" bestFit="1" customWidth="1"/>
    <col min="11" max="12" width="12.7109375" style="1" customWidth="1"/>
    <col min="13" max="13" width="24.5703125" style="6" customWidth="1"/>
    <col min="14" max="15" width="7" style="4" customWidth="1"/>
    <col min="16" max="16" width="8.5703125" style="4" customWidth="1"/>
    <col min="17" max="17" width="7.85546875" style="4" customWidth="1"/>
    <col min="18" max="18" width="26.140625" style="2" customWidth="1"/>
    <col min="19" max="19" width="12.28515625" style="44" customWidth="1"/>
    <col min="20" max="20" width="11.28515625" style="3" customWidth="1"/>
    <col min="21" max="21" width="9.28515625" style="3" customWidth="1"/>
    <col min="22" max="22" width="20.85546875" style="3" customWidth="1"/>
    <col min="23" max="23" width="13.140625" style="46" customWidth="1"/>
    <col min="24" max="24" width="12.140625" style="47" customWidth="1"/>
    <col min="25" max="25" width="10.42578125" style="47" customWidth="1"/>
    <col min="26" max="26" width="11.5703125" style="47" customWidth="1"/>
    <col min="27" max="27" width="10.85546875" style="47" customWidth="1"/>
    <col min="28" max="28" width="11" style="47" bestFit="1" customWidth="1"/>
    <col min="29" max="30" width="13.28515625" style="9" customWidth="1"/>
    <col min="31" max="31" width="11" style="8" customWidth="1"/>
    <col min="32" max="32" width="11.140625" customWidth="1"/>
  </cols>
  <sheetData>
    <row r="1" spans="1:31" ht="45" x14ac:dyDescent="0.2">
      <c r="A1" s="23" t="s">
        <v>8</v>
      </c>
      <c r="B1" s="23" t="s">
        <v>77</v>
      </c>
      <c r="C1" s="23" t="s">
        <v>22</v>
      </c>
      <c r="D1" s="74" t="s">
        <v>89</v>
      </c>
      <c r="E1" s="74" t="s">
        <v>86</v>
      </c>
      <c r="F1" s="74" t="s">
        <v>87</v>
      </c>
      <c r="G1" s="74" t="s">
        <v>90</v>
      </c>
      <c r="H1" s="35" t="s">
        <v>13</v>
      </c>
      <c r="I1" s="35" t="s">
        <v>19</v>
      </c>
      <c r="J1" s="36" t="s">
        <v>15</v>
      </c>
      <c r="K1" s="37" t="s">
        <v>17</v>
      </c>
      <c r="L1" s="37" t="s">
        <v>176</v>
      </c>
      <c r="M1" s="38" t="s">
        <v>3</v>
      </c>
      <c r="N1" s="10" t="s">
        <v>14</v>
      </c>
      <c r="O1" s="39" t="s">
        <v>74</v>
      </c>
      <c r="P1" s="10" t="s">
        <v>52</v>
      </c>
      <c r="Q1" s="10" t="s">
        <v>21</v>
      </c>
      <c r="R1" s="40" t="s">
        <v>12</v>
      </c>
      <c r="S1" s="43" t="s">
        <v>6</v>
      </c>
      <c r="T1" s="41" t="s">
        <v>7</v>
      </c>
      <c r="U1" s="41" t="s">
        <v>9</v>
      </c>
      <c r="V1" s="42" t="s">
        <v>10</v>
      </c>
      <c r="W1" s="45" t="s">
        <v>68</v>
      </c>
      <c r="X1" s="43" t="s">
        <v>66</v>
      </c>
      <c r="Y1" s="43" t="s">
        <v>4</v>
      </c>
      <c r="Z1" s="43" t="s">
        <v>67</v>
      </c>
      <c r="AA1" s="43" t="s">
        <v>69</v>
      </c>
      <c r="AB1" s="48" t="s">
        <v>65</v>
      </c>
      <c r="AC1"/>
      <c r="AD1"/>
      <c r="AE1"/>
    </row>
    <row r="2" spans="1:31" ht="12.95" customHeight="1" x14ac:dyDescent="0.2">
      <c r="A2" s="56">
        <f>Formato!A6</f>
        <v>1</v>
      </c>
      <c r="B2" s="56">
        <f>Formato!B6</f>
        <v>40957</v>
      </c>
      <c r="C2" s="56" t="str">
        <f>Formato!C6</f>
        <v>FABO40957</v>
      </c>
      <c r="D2" s="56">
        <f>Formato!D6</f>
        <v>31075</v>
      </c>
      <c r="E2" s="56" t="str">
        <f>Formato!E6</f>
        <v>LOPEZ BERMUDEZ JHON JABER</v>
      </c>
      <c r="F2" s="56" t="str">
        <f>Formato!F6</f>
        <v xml:space="preserve">CC 1116278158 </v>
      </c>
      <c r="G2" s="56">
        <f>Formato!G6</f>
        <v>5000001349</v>
      </c>
      <c r="H2" s="57">
        <f>Formato!H6</f>
        <v>44854</v>
      </c>
      <c r="I2" s="57">
        <f>Formato!I6</f>
        <v>44814</v>
      </c>
      <c r="J2" s="56">
        <f>Formato!J6</f>
        <v>7811262</v>
      </c>
      <c r="K2" s="56">
        <f>Formato!K6</f>
        <v>7811262</v>
      </c>
      <c r="L2" s="56">
        <f>Formato!L6</f>
        <v>22500</v>
      </c>
      <c r="M2" s="56" t="str">
        <f>Formato!M6</f>
        <v>Reclamación tramitada en su totalidad</v>
      </c>
      <c r="N2" s="56" t="e">
        <f>Formato!#REF!</f>
        <v>#REF!</v>
      </c>
      <c r="O2" s="58" t="e">
        <f>VLOOKUP($N2,Hoja1!$C$2:$D$20,2,0)</f>
        <v>#REF!</v>
      </c>
      <c r="P2" s="58" t="e">
        <f>Formato!#REF!</f>
        <v>#REF!</v>
      </c>
      <c r="Q2" s="58" t="e">
        <f>Formato!#REF!</f>
        <v>#REF!</v>
      </c>
      <c r="R2" s="59" t="str">
        <f>Formato!N6</f>
        <v>01/08/2023-04/11/2022</v>
      </c>
      <c r="S2" s="60">
        <f>Formato!O6</f>
        <v>7647687</v>
      </c>
      <c r="T2" s="58">
        <f>Formato!P6</f>
        <v>156075</v>
      </c>
      <c r="U2" s="58">
        <f>Formato!Q6</f>
        <v>0</v>
      </c>
      <c r="V2" s="58" t="str">
        <f>Formato!R6</f>
        <v>800496627/800534566</v>
      </c>
      <c r="W2" s="60">
        <f>Formato!S6</f>
        <v>0</v>
      </c>
      <c r="X2" s="60">
        <f>Formato!T6</f>
        <v>0</v>
      </c>
      <c r="Y2" s="60">
        <f>Formato!U6</f>
        <v>7500</v>
      </c>
      <c r="Z2" s="60">
        <f>Formato!V6</f>
        <v>0</v>
      </c>
      <c r="AA2" s="60">
        <f>Formato!W6</f>
        <v>0</v>
      </c>
      <c r="AB2" s="61">
        <f>J2-S2-Y2-AA2-T2-U2</f>
        <v>0</v>
      </c>
    </row>
    <row r="3" spans="1:31" ht="56.25" x14ac:dyDescent="0.2">
      <c r="A3" s="56">
        <f>Formato!A7</f>
        <v>2</v>
      </c>
      <c r="B3" s="56">
        <f>Formato!B7</f>
        <v>42571</v>
      </c>
      <c r="C3" s="56" t="str">
        <f>Formato!C7</f>
        <v>FABO42571</v>
      </c>
      <c r="D3" s="56">
        <f>Formato!D7</f>
        <v>32287</v>
      </c>
      <c r="E3" s="56" t="str">
        <f>Formato!E7</f>
        <v>COLORADO ARBELAEZ YAZMIN JULIANA</v>
      </c>
      <c r="F3" s="56" t="str">
        <f>Formato!F7</f>
        <v xml:space="preserve">CC 1113308649 </v>
      </c>
      <c r="G3" s="56">
        <f>Formato!G7</f>
        <v>957283</v>
      </c>
      <c r="H3" s="57">
        <f>Formato!H7</f>
        <v>44876</v>
      </c>
      <c r="I3" s="57">
        <f>Formato!I7</f>
        <v>44842</v>
      </c>
      <c r="J3" s="56">
        <f>Formato!J7</f>
        <v>91200</v>
      </c>
      <c r="K3" s="56">
        <f>Formato!K7</f>
        <v>91200</v>
      </c>
      <c r="L3" s="56">
        <f>Formato!L7</f>
        <v>3500</v>
      </c>
      <c r="M3" s="56" t="str">
        <f>Formato!M7</f>
        <v>Reclamación tramitada en su totalidad</v>
      </c>
      <c r="N3" s="56" t="e">
        <f>Formato!#REF!</f>
        <v>#REF!</v>
      </c>
      <c r="O3" s="58" t="e">
        <f>VLOOKUP($N3,Hoja1!$C$2:$D$20,2,0)</f>
        <v>#REF!</v>
      </c>
      <c r="P3" s="58" t="e">
        <f>Formato!#REF!</f>
        <v>#REF!</v>
      </c>
      <c r="Q3" s="58" t="e">
        <f>Formato!#REF!</f>
        <v>#REF!</v>
      </c>
      <c r="R3" s="59">
        <f>Formato!N7</f>
        <v>45062</v>
      </c>
      <c r="S3" s="60">
        <f>Formato!O7</f>
        <v>85946</v>
      </c>
      <c r="T3" s="58">
        <f>Formato!P7</f>
        <v>1754</v>
      </c>
      <c r="U3" s="58">
        <f>Formato!Q7</f>
        <v>0</v>
      </c>
      <c r="V3" s="58">
        <f>Formato!R7</f>
        <v>800523505</v>
      </c>
      <c r="W3" s="60">
        <f>Formato!S7</f>
        <v>0</v>
      </c>
      <c r="X3" s="60">
        <f>Formato!T7</f>
        <v>0</v>
      </c>
      <c r="Y3" s="60">
        <f>Formato!U7</f>
        <v>3500</v>
      </c>
      <c r="Z3" s="60">
        <f>Formato!V7</f>
        <v>0</v>
      </c>
      <c r="AA3" s="60">
        <f>Formato!W7</f>
        <v>0</v>
      </c>
      <c r="AB3" s="61">
        <f t="shared" ref="AB3:AB39" si="0">J3-S3-Y3-AA3-T3-U3</f>
        <v>0</v>
      </c>
    </row>
    <row r="4" spans="1:31" ht="56.25" x14ac:dyDescent="0.2">
      <c r="A4" s="56">
        <f>Formato!A8</f>
        <v>3</v>
      </c>
      <c r="B4" s="56">
        <f>Formato!B8</f>
        <v>59231</v>
      </c>
      <c r="C4" s="56" t="str">
        <f>Formato!C8</f>
        <v>FABO59231</v>
      </c>
      <c r="D4" s="56">
        <f>Formato!D8</f>
        <v>31355</v>
      </c>
      <c r="E4" s="56" t="str">
        <f>Formato!E8</f>
        <v>LOAIZA GUTIERREZ OMARIA</v>
      </c>
      <c r="F4" s="56" t="str">
        <f>Formato!F8</f>
        <v xml:space="preserve">CC 29816871 </v>
      </c>
      <c r="G4" s="56">
        <f>Formato!G8</f>
        <v>5100002888</v>
      </c>
      <c r="H4" s="57">
        <f>Formato!H8</f>
        <v>45205</v>
      </c>
      <c r="I4" s="57">
        <f>Formato!I8</f>
        <v>45065</v>
      </c>
      <c r="J4" s="56">
        <f>Formato!J8</f>
        <v>169971</v>
      </c>
      <c r="K4" s="56">
        <f>Formato!K8</f>
        <v>169971</v>
      </c>
      <c r="L4" s="56">
        <f>Formato!L8</f>
        <v>98671</v>
      </c>
      <c r="M4" s="56" t="str">
        <f>Formato!M8</f>
        <v>Reclamación tramitada en su totalidad</v>
      </c>
      <c r="N4" s="56" t="e">
        <f>Formato!#REF!</f>
        <v>#REF!</v>
      </c>
      <c r="O4" s="58" t="e">
        <f>VLOOKUP($N4,Hoja1!$C$2:$D$20,2,0)</f>
        <v>#REF!</v>
      </c>
      <c r="P4" s="58" t="e">
        <f>Formato!#REF!</f>
        <v>#REF!</v>
      </c>
      <c r="Q4" s="58" t="e">
        <f>Formato!#REF!</f>
        <v>#REF!</v>
      </c>
      <c r="R4" s="59">
        <f>Formato!N8</f>
        <v>45224</v>
      </c>
      <c r="S4" s="60">
        <f>Formato!O8</f>
        <v>96698</v>
      </c>
      <c r="T4" s="58">
        <f>Formato!P8</f>
        <v>1973</v>
      </c>
      <c r="U4" s="58">
        <f>Formato!Q8</f>
        <v>0</v>
      </c>
      <c r="V4" s="58">
        <f>Formato!R8</f>
        <v>800547290</v>
      </c>
      <c r="W4" s="60">
        <f>Formato!S8</f>
        <v>0</v>
      </c>
      <c r="X4" s="60">
        <f>Formato!T8</f>
        <v>0</v>
      </c>
      <c r="Y4" s="60">
        <f>Formato!U8</f>
        <v>71300</v>
      </c>
      <c r="Z4" s="60">
        <f>Formato!V8</f>
        <v>0</v>
      </c>
      <c r="AA4" s="60">
        <f>Formato!W8</f>
        <v>0</v>
      </c>
      <c r="AB4" s="61">
        <f t="shared" si="0"/>
        <v>0</v>
      </c>
    </row>
    <row r="5" spans="1:31" ht="56.25" x14ac:dyDescent="0.2">
      <c r="A5" s="56">
        <f>Formato!A9</f>
        <v>4</v>
      </c>
      <c r="B5" s="56">
        <f>Formato!B9</f>
        <v>66128</v>
      </c>
      <c r="C5" s="56" t="str">
        <f>Formato!C9</f>
        <v>FABO66128</v>
      </c>
      <c r="D5" s="56">
        <f>Formato!D9</f>
        <v>31118</v>
      </c>
      <c r="E5" s="56" t="str">
        <f>Formato!E9</f>
        <v>LONDOÑO ALVAREZ LEIDY JOHANNA</v>
      </c>
      <c r="F5" s="56" t="str">
        <f>Formato!F9</f>
        <v xml:space="preserve">CC 1006219795 </v>
      </c>
      <c r="G5" s="56">
        <f>Formato!G9</f>
        <v>5100002872</v>
      </c>
      <c r="H5" s="57">
        <f>Formato!H9</f>
        <v>45205</v>
      </c>
      <c r="I5" s="57">
        <f>Formato!I9</f>
        <v>45097</v>
      </c>
      <c r="J5" s="56">
        <f>Formato!J9</f>
        <v>79200</v>
      </c>
      <c r="K5" s="56">
        <f>Formato!K9</f>
        <v>79200</v>
      </c>
      <c r="L5" s="56">
        <f>Formato!L9</f>
        <v>79200</v>
      </c>
      <c r="M5" s="56" t="str">
        <f>Formato!M9</f>
        <v>Reclamación tramitada en su totalidad</v>
      </c>
      <c r="N5" s="56" t="e">
        <f>Formato!#REF!</f>
        <v>#REF!</v>
      </c>
      <c r="O5" s="58" t="e">
        <f>VLOOKUP($N5,Hoja1!$C$2:$D$20,2,0)</f>
        <v>#REF!</v>
      </c>
      <c r="P5" s="58" t="e">
        <f>Formato!#REF!</f>
        <v>#REF!</v>
      </c>
      <c r="Q5" s="58" t="e">
        <f>Formato!#REF!</f>
        <v>#REF!</v>
      </c>
      <c r="R5" s="59">
        <f>Formato!N9</f>
        <v>45224</v>
      </c>
      <c r="S5" s="60">
        <f>Formato!O9</f>
        <v>77616</v>
      </c>
      <c r="T5" s="58">
        <f>Formato!P9</f>
        <v>1584</v>
      </c>
      <c r="U5" s="58">
        <f>Formato!Q9</f>
        <v>0</v>
      </c>
      <c r="V5" s="58">
        <f>Formato!R9</f>
        <v>800547290</v>
      </c>
      <c r="W5" s="60">
        <f>Formato!S9</f>
        <v>0</v>
      </c>
      <c r="X5" s="60">
        <f>Formato!T9</f>
        <v>0</v>
      </c>
      <c r="Y5" s="60">
        <f>Formato!U9</f>
        <v>0</v>
      </c>
      <c r="Z5" s="60">
        <f>Formato!V9</f>
        <v>0</v>
      </c>
      <c r="AA5" s="60">
        <f>Formato!W9</f>
        <v>0</v>
      </c>
      <c r="AB5" s="61">
        <f t="shared" si="0"/>
        <v>0</v>
      </c>
    </row>
    <row r="6" spans="1:31" ht="56.25" x14ac:dyDescent="0.2">
      <c r="A6" s="56">
        <f>Formato!A10</f>
        <v>5</v>
      </c>
      <c r="B6" s="56">
        <f>Formato!B10</f>
        <v>66194</v>
      </c>
      <c r="C6" s="56" t="str">
        <f>Formato!C10</f>
        <v>FABO66194</v>
      </c>
      <c r="D6" s="56">
        <f>Formato!D10</f>
        <v>38536</v>
      </c>
      <c r="E6" s="56" t="str">
        <f>Formato!E10</f>
        <v>DIAZ CASTRO JOHAN SEBASTIAN</v>
      </c>
      <c r="F6" s="56" t="str">
        <f>Formato!F10</f>
        <v xml:space="preserve">CC 1116265532 </v>
      </c>
      <c r="G6" s="56">
        <f>Formato!G10</f>
        <v>5350032336</v>
      </c>
      <c r="H6" s="57">
        <f>Formato!H10</f>
        <v>45205</v>
      </c>
      <c r="I6" s="57">
        <f>Formato!I10</f>
        <v>45136</v>
      </c>
      <c r="J6" s="56">
        <f>Formato!J10</f>
        <v>77875</v>
      </c>
      <c r="K6" s="56">
        <f>Formato!K10</f>
        <v>77875</v>
      </c>
      <c r="L6" s="56">
        <f>Formato!L10</f>
        <v>77875</v>
      </c>
      <c r="M6" s="56" t="str">
        <f>Formato!M10</f>
        <v>Reclamación tramitada en su totalidad</v>
      </c>
      <c r="N6" s="56" t="e">
        <f>Formato!#REF!</f>
        <v>#REF!</v>
      </c>
      <c r="O6" s="58" t="e">
        <f>VLOOKUP($N6,Hoja1!$C$2:$D$20,2,0)</f>
        <v>#REF!</v>
      </c>
      <c r="P6" s="58" t="e">
        <f>Formato!#REF!</f>
        <v>#REF!</v>
      </c>
      <c r="Q6" s="58" t="e">
        <f>Formato!#REF!</f>
        <v>#REF!</v>
      </c>
      <c r="R6" s="59">
        <f>Formato!N10</f>
        <v>45224</v>
      </c>
      <c r="S6" s="60">
        <f>Formato!O10</f>
        <v>76317</v>
      </c>
      <c r="T6" s="58">
        <f>Formato!P10</f>
        <v>1558</v>
      </c>
      <c r="U6" s="58">
        <f>Formato!Q10</f>
        <v>0</v>
      </c>
      <c r="V6" s="58">
        <f>Formato!R10</f>
        <v>800547093</v>
      </c>
      <c r="W6" s="60">
        <f>Formato!S10</f>
        <v>0</v>
      </c>
      <c r="X6" s="60">
        <f>Formato!T10</f>
        <v>0</v>
      </c>
      <c r="Y6" s="60">
        <f>Formato!U10</f>
        <v>0</v>
      </c>
      <c r="Z6" s="60">
        <f>Formato!V10</f>
        <v>0</v>
      </c>
      <c r="AA6" s="60">
        <f>Formato!W10</f>
        <v>0</v>
      </c>
      <c r="AB6" s="61">
        <f t="shared" si="0"/>
        <v>0</v>
      </c>
    </row>
    <row r="7" spans="1:31" ht="56.25" x14ac:dyDescent="0.2">
      <c r="A7" s="56">
        <f>Formato!A11</f>
        <v>6</v>
      </c>
      <c r="B7" s="56">
        <f>Formato!B11</f>
        <v>66473</v>
      </c>
      <c r="C7" s="56" t="str">
        <f>Formato!C11</f>
        <v>FABO66473</v>
      </c>
      <c r="D7" s="56">
        <f>Formato!D11</f>
        <v>31118</v>
      </c>
      <c r="E7" s="56" t="str">
        <f>Formato!E11</f>
        <v>LONDOÑO ALVAREZ LEIDY JOHANNA</v>
      </c>
      <c r="F7" s="56" t="str">
        <f>Formato!F11</f>
        <v xml:space="preserve">CC 1006219795 </v>
      </c>
      <c r="G7" s="56">
        <f>Formato!G11</f>
        <v>5100002872</v>
      </c>
      <c r="H7" s="57">
        <f>Formato!H11</f>
        <v>45205</v>
      </c>
      <c r="I7" s="57">
        <f>Formato!I11</f>
        <v>45125</v>
      </c>
      <c r="J7" s="56">
        <f>Formato!J11</f>
        <v>572000</v>
      </c>
      <c r="K7" s="56">
        <f>Formato!K11</f>
        <v>572000</v>
      </c>
      <c r="L7" s="56">
        <f>Formato!L11</f>
        <v>343200</v>
      </c>
      <c r="M7" s="56" t="str">
        <f>Formato!M11</f>
        <v>Reclamación tramitada en su totalidad</v>
      </c>
      <c r="N7" s="56" t="e">
        <f>Formato!#REF!</f>
        <v>#REF!</v>
      </c>
      <c r="O7" s="58" t="e">
        <f>VLOOKUP($N7,Hoja1!$C$2:$D$20,2,0)</f>
        <v>#REF!</v>
      </c>
      <c r="P7" s="58" t="e">
        <f>Formato!#REF!</f>
        <v>#REF!</v>
      </c>
      <c r="Q7" s="58" t="e">
        <f>Formato!#REF!</f>
        <v>#REF!</v>
      </c>
      <c r="R7" s="59" t="str">
        <f>Formato!N11</f>
        <v>03/05/2024-25/10/2023</v>
      </c>
      <c r="S7" s="60">
        <f>Formato!O11</f>
        <v>504504</v>
      </c>
      <c r="T7" s="58">
        <f>Formato!P11</f>
        <v>10296</v>
      </c>
      <c r="U7" s="58">
        <f>Formato!Q11</f>
        <v>0</v>
      </c>
      <c r="V7" s="58" t="str">
        <f>Formato!R11</f>
        <v>800575681/800547290</v>
      </c>
      <c r="W7" s="60">
        <f>Formato!S11</f>
        <v>0</v>
      </c>
      <c r="X7" s="60">
        <f>Formato!T11</f>
        <v>0</v>
      </c>
      <c r="Y7" s="60">
        <f>Formato!U11</f>
        <v>57200</v>
      </c>
      <c r="Z7" s="60">
        <f>Formato!V11</f>
        <v>0</v>
      </c>
      <c r="AA7" s="60">
        <f>Formato!W11</f>
        <v>0</v>
      </c>
      <c r="AB7" s="61">
        <f t="shared" si="0"/>
        <v>0</v>
      </c>
    </row>
    <row r="8" spans="1:31" ht="56.25" x14ac:dyDescent="0.2">
      <c r="A8" s="56">
        <f>Formato!A12</f>
        <v>7</v>
      </c>
      <c r="B8" s="56">
        <f>Formato!B12</f>
        <v>66571</v>
      </c>
      <c r="C8" s="56" t="str">
        <f>Formato!C12</f>
        <v>FABO66571</v>
      </c>
      <c r="D8" s="56">
        <f>Formato!D12</f>
        <v>38536</v>
      </c>
      <c r="E8" s="56" t="str">
        <f>Formato!E12</f>
        <v>DIAZ CASTRO JOHAN SEBASTIAN</v>
      </c>
      <c r="F8" s="56" t="str">
        <f>Formato!F12</f>
        <v xml:space="preserve">CC 1116265532 </v>
      </c>
      <c r="G8" s="56">
        <f>Formato!G12</f>
        <v>5350032336</v>
      </c>
      <c r="H8" s="57">
        <f>Formato!H12</f>
        <v>45205</v>
      </c>
      <c r="I8" s="57">
        <f>Formato!I12</f>
        <v>45118</v>
      </c>
      <c r="J8" s="56">
        <f>Formato!J12</f>
        <v>315600</v>
      </c>
      <c r="K8" s="56">
        <f>Formato!K12</f>
        <v>315600</v>
      </c>
      <c r="L8" s="56">
        <f>Formato!L12</f>
        <v>315600</v>
      </c>
      <c r="M8" s="56" t="str">
        <f>Formato!M12</f>
        <v>Reclamación tramitada en su totalidad</v>
      </c>
      <c r="N8" s="56" t="e">
        <f>Formato!#REF!</f>
        <v>#REF!</v>
      </c>
      <c r="O8" s="58" t="e">
        <f>VLOOKUP($N8,Hoja1!$C$2:$D$20,2,0)</f>
        <v>#REF!</v>
      </c>
      <c r="P8" s="58" t="e">
        <f>Formato!#REF!</f>
        <v>#REF!</v>
      </c>
      <c r="Q8" s="58" t="e">
        <f>Formato!#REF!</f>
        <v>#REF!</v>
      </c>
      <c r="R8" s="59">
        <f>Formato!N12</f>
        <v>45224</v>
      </c>
      <c r="S8" s="60">
        <f>Formato!O12</f>
        <v>309288</v>
      </c>
      <c r="T8" s="58">
        <f>Formato!P12</f>
        <v>6312</v>
      </c>
      <c r="U8" s="58">
        <f>Formato!Q12</f>
        <v>0</v>
      </c>
      <c r="V8" s="58">
        <f>Formato!R12</f>
        <v>800547093</v>
      </c>
      <c r="W8" s="60">
        <f>Formato!S12</f>
        <v>0</v>
      </c>
      <c r="X8" s="60">
        <f>Formato!T12</f>
        <v>0</v>
      </c>
      <c r="Y8" s="60">
        <f>Formato!U12</f>
        <v>0</v>
      </c>
      <c r="Z8" s="60">
        <f>Formato!V12</f>
        <v>0</v>
      </c>
      <c r="AA8" s="60">
        <f>Formato!W12</f>
        <v>0</v>
      </c>
      <c r="AB8" s="61">
        <f t="shared" si="0"/>
        <v>0</v>
      </c>
    </row>
    <row r="9" spans="1:31" ht="56.25" x14ac:dyDescent="0.2">
      <c r="A9" s="56">
        <f>Formato!A13</f>
        <v>8</v>
      </c>
      <c r="B9" s="56">
        <f>Formato!B13</f>
        <v>67071</v>
      </c>
      <c r="C9" s="56" t="str">
        <f>Formato!C13</f>
        <v>FABO67071</v>
      </c>
      <c r="D9" s="56">
        <f>Formato!D13</f>
        <v>38536</v>
      </c>
      <c r="E9" s="56" t="str">
        <f>Formato!E13</f>
        <v>DIAZ CASTRO JOHAN SEBASTIAN</v>
      </c>
      <c r="F9" s="56" t="str">
        <f>Formato!F13</f>
        <v xml:space="preserve">CC 1116265532 </v>
      </c>
      <c r="G9" s="56">
        <f>Formato!G13</f>
        <v>5350032336</v>
      </c>
      <c r="H9" s="57">
        <f>Formato!H13</f>
        <v>45205</v>
      </c>
      <c r="I9" s="57">
        <f>Formato!I13</f>
        <v>45176</v>
      </c>
      <c r="J9" s="56">
        <f>Formato!J13</f>
        <v>64500</v>
      </c>
      <c r="K9" s="56">
        <f>Formato!K13</f>
        <v>64500</v>
      </c>
      <c r="L9" s="56">
        <f>Formato!L13</f>
        <v>64500</v>
      </c>
      <c r="M9" s="56" t="str">
        <f>Formato!M13</f>
        <v>Reclamación tramitada en su totalidad</v>
      </c>
      <c r="N9" s="56" t="e">
        <f>Formato!#REF!</f>
        <v>#REF!</v>
      </c>
      <c r="O9" s="58" t="e">
        <f>VLOOKUP($N9,Hoja1!$C$2:$D$20,2,0)</f>
        <v>#REF!</v>
      </c>
      <c r="P9" s="58" t="e">
        <f>Formato!#REF!</f>
        <v>#REF!</v>
      </c>
      <c r="Q9" s="58" t="e">
        <f>Formato!#REF!</f>
        <v>#REF!</v>
      </c>
      <c r="R9" s="59">
        <f>Formato!N13</f>
        <v>45224</v>
      </c>
      <c r="S9" s="60">
        <f>Formato!O13</f>
        <v>63210</v>
      </c>
      <c r="T9" s="58">
        <f>Formato!P13</f>
        <v>1290</v>
      </c>
      <c r="U9" s="58">
        <f>Formato!Q13</f>
        <v>0</v>
      </c>
      <c r="V9" s="58">
        <f>Formato!R13</f>
        <v>800547093</v>
      </c>
      <c r="W9" s="60">
        <f>Formato!S13</f>
        <v>0</v>
      </c>
      <c r="X9" s="60">
        <f>Formato!T13</f>
        <v>0</v>
      </c>
      <c r="Y9" s="60">
        <f>Formato!U13</f>
        <v>0</v>
      </c>
      <c r="Z9" s="60">
        <f>Formato!V13</f>
        <v>0</v>
      </c>
      <c r="AA9" s="60">
        <f>Formato!W13</f>
        <v>0</v>
      </c>
      <c r="AB9" s="61">
        <f t="shared" si="0"/>
        <v>0</v>
      </c>
    </row>
    <row r="10" spans="1:31" ht="56.25" x14ac:dyDescent="0.2">
      <c r="A10" s="56">
        <f>Formato!A14</f>
        <v>9</v>
      </c>
      <c r="B10" s="56">
        <f>Formato!B14</f>
        <v>67262</v>
      </c>
      <c r="C10" s="56" t="str">
        <f>Formato!C14</f>
        <v>FABO67262</v>
      </c>
      <c r="D10" s="56">
        <f>Formato!D14</f>
        <v>31355</v>
      </c>
      <c r="E10" s="56" t="str">
        <f>Formato!E14</f>
        <v>LOAIZA GUTIERREZ OMARIA</v>
      </c>
      <c r="F10" s="56" t="str">
        <f>Formato!F14</f>
        <v xml:space="preserve">CC 29816871 </v>
      </c>
      <c r="G10" s="56">
        <f>Formato!G14</f>
        <v>5100002888</v>
      </c>
      <c r="H10" s="57">
        <f>Formato!H14</f>
        <v>45205</v>
      </c>
      <c r="I10" s="57">
        <f>Formato!I14</f>
        <v>45170</v>
      </c>
      <c r="J10" s="56">
        <f>Formato!J14</f>
        <v>64500</v>
      </c>
      <c r="K10" s="56">
        <f>Formato!K14</f>
        <v>64500</v>
      </c>
      <c r="L10" s="56">
        <f>Formato!L14</f>
        <v>64500</v>
      </c>
      <c r="M10" s="56" t="str">
        <f>Formato!M14</f>
        <v>Reclamación tramitada en su totalidad</v>
      </c>
      <c r="N10" s="56" t="e">
        <f>Formato!#REF!</f>
        <v>#REF!</v>
      </c>
      <c r="O10" s="58" t="e">
        <f>VLOOKUP($N10,Hoja1!$C$2:$D$20,2,0)</f>
        <v>#REF!</v>
      </c>
      <c r="P10" s="58" t="e">
        <f>Formato!#REF!</f>
        <v>#REF!</v>
      </c>
      <c r="Q10" s="58" t="e">
        <f>Formato!#REF!</f>
        <v>#REF!</v>
      </c>
      <c r="R10" s="59">
        <f>Formato!N14</f>
        <v>45224</v>
      </c>
      <c r="S10" s="60">
        <f>Formato!O14</f>
        <v>63210</v>
      </c>
      <c r="T10" s="58">
        <f>Formato!P14</f>
        <v>1290</v>
      </c>
      <c r="U10" s="58">
        <f>Formato!Q14</f>
        <v>0</v>
      </c>
      <c r="V10" s="58">
        <f>Formato!R14</f>
        <v>800547290</v>
      </c>
      <c r="W10" s="60">
        <f>Formato!S14</f>
        <v>0</v>
      </c>
      <c r="X10" s="60">
        <f>Formato!T14</f>
        <v>0</v>
      </c>
      <c r="Y10" s="60">
        <f>Formato!U14</f>
        <v>0</v>
      </c>
      <c r="Z10" s="60">
        <f>Formato!V14</f>
        <v>0</v>
      </c>
      <c r="AA10" s="60">
        <f>Formato!W14</f>
        <v>0</v>
      </c>
      <c r="AB10" s="61">
        <f t="shared" si="0"/>
        <v>0</v>
      </c>
    </row>
    <row r="11" spans="1:31" ht="56.25" x14ac:dyDescent="0.2">
      <c r="A11" s="56">
        <f>Formato!A15</f>
        <v>10</v>
      </c>
      <c r="B11" s="56">
        <f>Formato!B15</f>
        <v>67418</v>
      </c>
      <c r="C11" s="56" t="str">
        <f>Formato!C15</f>
        <v>FABO67418</v>
      </c>
      <c r="D11" s="56">
        <f>Formato!D15</f>
        <v>31355</v>
      </c>
      <c r="E11" s="56" t="str">
        <f>Formato!E15</f>
        <v>LOAIZA GUTIERREZ OMARIA</v>
      </c>
      <c r="F11" s="56" t="str">
        <f>Formato!F15</f>
        <v xml:space="preserve">CC 29816871 </v>
      </c>
      <c r="G11" s="56">
        <f>Formato!G15</f>
        <v>5100002888</v>
      </c>
      <c r="H11" s="57">
        <f>Formato!H15</f>
        <v>45205</v>
      </c>
      <c r="I11" s="57">
        <f>Formato!I15</f>
        <v>45113</v>
      </c>
      <c r="J11" s="56">
        <f>Formato!J15</f>
        <v>572000</v>
      </c>
      <c r="K11" s="56">
        <f>Formato!K15</f>
        <v>572000</v>
      </c>
      <c r="L11" s="56">
        <f>Formato!L15</f>
        <v>343200</v>
      </c>
      <c r="M11" s="56" t="str">
        <f>Formato!M15</f>
        <v>Reclamación tramitada en su totalidad</v>
      </c>
      <c r="N11" s="56" t="e">
        <f>Formato!#REF!</f>
        <v>#REF!</v>
      </c>
      <c r="O11" s="58" t="e">
        <f>VLOOKUP($N11,Hoja1!$C$2:$D$20,2,0)</f>
        <v>#REF!</v>
      </c>
      <c r="P11" s="58" t="e">
        <f>Formato!#REF!</f>
        <v>#REF!</v>
      </c>
      <c r="Q11" s="58" t="e">
        <f>Formato!#REF!</f>
        <v>#REF!</v>
      </c>
      <c r="R11" s="59" t="str">
        <f>Formato!N15</f>
        <v>03/05/2024-25/10/2023</v>
      </c>
      <c r="S11" s="60">
        <f>Formato!O15</f>
        <v>504504</v>
      </c>
      <c r="T11" s="58">
        <f>Formato!P15</f>
        <v>10296</v>
      </c>
      <c r="U11" s="58">
        <f>Formato!Q15</f>
        <v>0</v>
      </c>
      <c r="V11" s="58" t="str">
        <f>Formato!R15</f>
        <v>800575681/800547290</v>
      </c>
      <c r="W11" s="60">
        <f>Formato!S15</f>
        <v>0</v>
      </c>
      <c r="X11" s="60">
        <f>Formato!T15</f>
        <v>0</v>
      </c>
      <c r="Y11" s="60">
        <f>Formato!U15</f>
        <v>57200</v>
      </c>
      <c r="Z11" s="60">
        <f>Formato!V15</f>
        <v>0</v>
      </c>
      <c r="AA11" s="60">
        <f>Formato!W15</f>
        <v>0</v>
      </c>
      <c r="AB11" s="61">
        <f t="shared" si="0"/>
        <v>0</v>
      </c>
    </row>
    <row r="12" spans="1:31" ht="56.25" x14ac:dyDescent="0.2">
      <c r="A12" s="56">
        <f>Formato!A16</f>
        <v>11</v>
      </c>
      <c r="B12" s="56">
        <f>Formato!B16</f>
        <v>68248</v>
      </c>
      <c r="C12" s="56" t="str">
        <f>Formato!C16</f>
        <v>FABO68248</v>
      </c>
      <c r="D12" s="56">
        <f>Formato!D16</f>
        <v>30550</v>
      </c>
      <c r="E12" s="56" t="str">
        <f>Formato!E16</f>
        <v>DOMINGUEZ VARGAS FERNEY</v>
      </c>
      <c r="F12" s="56" t="str">
        <f>Formato!F16</f>
        <v xml:space="preserve">CC 6508745 </v>
      </c>
      <c r="G12" s="56">
        <f>Formato!G16</f>
        <v>4300002764</v>
      </c>
      <c r="H12" s="57">
        <f>Formato!H16</f>
        <v>45205</v>
      </c>
      <c r="I12" s="57">
        <f>Formato!I16</f>
        <v>45181</v>
      </c>
      <c r="J12" s="56">
        <f>Formato!J16</f>
        <v>4305434</v>
      </c>
      <c r="K12" s="56">
        <f>Formato!K16</f>
        <v>4305434</v>
      </c>
      <c r="L12" s="56">
        <f>Formato!L16</f>
        <v>4075934</v>
      </c>
      <c r="M12" s="56" t="str">
        <f>Formato!M16</f>
        <v>Reclamación tramitada en su totalidad</v>
      </c>
      <c r="N12" s="56" t="e">
        <f>Formato!#REF!</f>
        <v>#REF!</v>
      </c>
      <c r="O12" s="58" t="e">
        <f>VLOOKUP($N12,Hoja1!$C$2:$D$20,2,0)</f>
        <v>#REF!</v>
      </c>
      <c r="P12" s="58" t="e">
        <f>Formato!#REF!</f>
        <v>#REF!</v>
      </c>
      <c r="Q12" s="58" t="e">
        <f>Formato!#REF!</f>
        <v>#REF!</v>
      </c>
      <c r="R12" s="59" t="str">
        <f>Formato!N16</f>
        <v>03/05/2024-25/10/2023</v>
      </c>
      <c r="S12" s="60">
        <f>Formato!O16</f>
        <v>4209672</v>
      </c>
      <c r="T12" s="58">
        <f>Formato!P16</f>
        <v>85912</v>
      </c>
      <c r="U12" s="58">
        <f>Formato!Q16</f>
        <v>0</v>
      </c>
      <c r="V12" s="58" t="str">
        <f>Formato!R16</f>
        <v>800575681/800547093</v>
      </c>
      <c r="W12" s="60">
        <f>Formato!S16</f>
        <v>0</v>
      </c>
      <c r="X12" s="60">
        <f>Formato!T16</f>
        <v>0</v>
      </c>
      <c r="Y12" s="60">
        <f>Formato!U16</f>
        <v>9850</v>
      </c>
      <c r="Z12" s="60">
        <f>Formato!V16</f>
        <v>0</v>
      </c>
      <c r="AA12" s="60">
        <f>Formato!W16</f>
        <v>0</v>
      </c>
      <c r="AB12" s="61">
        <f t="shared" si="0"/>
        <v>0</v>
      </c>
    </row>
    <row r="13" spans="1:31" ht="56.25" x14ac:dyDescent="0.2">
      <c r="A13" s="56">
        <f>Formato!A17</f>
        <v>12</v>
      </c>
      <c r="B13" s="56">
        <f>Formato!B17</f>
        <v>68323</v>
      </c>
      <c r="C13" s="56" t="str">
        <f>Formato!C17</f>
        <v>FABO68323</v>
      </c>
      <c r="D13" s="56">
        <f>Formato!D17</f>
        <v>38536</v>
      </c>
      <c r="E13" s="56" t="str">
        <f>Formato!E17</f>
        <v>DIAZ CASTRO JOHAN SEBASTIAN</v>
      </c>
      <c r="F13" s="56" t="str">
        <f>Formato!F17</f>
        <v xml:space="preserve">CC 1116265532 </v>
      </c>
      <c r="G13" s="56">
        <f>Formato!G17</f>
        <v>5350032336</v>
      </c>
      <c r="H13" s="57">
        <f>Formato!H17</f>
        <v>45205</v>
      </c>
      <c r="I13" s="57">
        <f>Formato!I17</f>
        <v>45148</v>
      </c>
      <c r="J13" s="56">
        <f>Formato!J17</f>
        <v>572000</v>
      </c>
      <c r="K13" s="56">
        <f>Formato!K17</f>
        <v>572000</v>
      </c>
      <c r="L13" s="56">
        <f>Formato!L17</f>
        <v>343200</v>
      </c>
      <c r="M13" s="56" t="str">
        <f>Formato!M17</f>
        <v>Reclamación tramitada en su totalidad</v>
      </c>
      <c r="N13" s="56" t="e">
        <f>Formato!#REF!</f>
        <v>#REF!</v>
      </c>
      <c r="O13" s="58" t="e">
        <f>VLOOKUP($N13,Hoja1!$C$2:$D$20,2,0)</f>
        <v>#REF!</v>
      </c>
      <c r="P13" s="58" t="e">
        <f>Formato!#REF!</f>
        <v>#REF!</v>
      </c>
      <c r="Q13" s="58" t="e">
        <f>Formato!#REF!</f>
        <v>#REF!</v>
      </c>
      <c r="R13" s="59" t="str">
        <f>Formato!N17</f>
        <v>03/05/2024-25/10/2023</v>
      </c>
      <c r="S13" s="60">
        <f>Formato!O17</f>
        <v>504504</v>
      </c>
      <c r="T13" s="58">
        <f>Formato!P17</f>
        <v>10296</v>
      </c>
      <c r="U13" s="58">
        <f>Formato!Q17</f>
        <v>0</v>
      </c>
      <c r="V13" s="58" t="str">
        <f>Formato!R17</f>
        <v>800575681/800547093</v>
      </c>
      <c r="W13" s="60">
        <f>Formato!S17</f>
        <v>0</v>
      </c>
      <c r="X13" s="60">
        <f>Formato!T17</f>
        <v>0</v>
      </c>
      <c r="Y13" s="60">
        <f>Formato!U17</f>
        <v>57200</v>
      </c>
      <c r="Z13" s="60">
        <f>Formato!V17</f>
        <v>0</v>
      </c>
      <c r="AA13" s="60">
        <f>Formato!W17</f>
        <v>0</v>
      </c>
      <c r="AB13" s="61">
        <f t="shared" si="0"/>
        <v>0</v>
      </c>
    </row>
    <row r="14" spans="1:31" ht="56.25" x14ac:dyDescent="0.2">
      <c r="A14" s="56">
        <f>Formato!A18</f>
        <v>13</v>
      </c>
      <c r="B14" s="56">
        <f>Formato!B18</f>
        <v>68492</v>
      </c>
      <c r="C14" s="56" t="str">
        <f>Formato!C18</f>
        <v>FABO68492</v>
      </c>
      <c r="D14" s="56">
        <f>Formato!D18</f>
        <v>31355</v>
      </c>
      <c r="E14" s="56" t="str">
        <f>Formato!E18</f>
        <v>LOAIZA GUTIERREZ OMARIA</v>
      </c>
      <c r="F14" s="56" t="str">
        <f>Formato!F18</f>
        <v xml:space="preserve">CC 29816871 </v>
      </c>
      <c r="G14" s="56">
        <f>Formato!G18</f>
        <v>5100002888</v>
      </c>
      <c r="H14" s="57">
        <f>Formato!H18</f>
        <v>45205</v>
      </c>
      <c r="I14" s="57">
        <f>Formato!I18</f>
        <v>45153</v>
      </c>
      <c r="J14" s="56">
        <f>Formato!J18</f>
        <v>572000</v>
      </c>
      <c r="K14" s="56">
        <f>Formato!K18</f>
        <v>572000</v>
      </c>
      <c r="L14" s="56">
        <f>Formato!L18</f>
        <v>314600</v>
      </c>
      <c r="M14" s="56" t="str">
        <f>Formato!M18</f>
        <v>Reclamación tramitada en su totalidad</v>
      </c>
      <c r="N14" s="56" t="e">
        <f>Formato!#REF!</f>
        <v>#REF!</v>
      </c>
      <c r="O14" s="58" t="e">
        <f>VLOOKUP($N14,Hoja1!$C$2:$D$20,2,0)</f>
        <v>#REF!</v>
      </c>
      <c r="P14" s="58" t="e">
        <f>Formato!#REF!</f>
        <v>#REF!</v>
      </c>
      <c r="Q14" s="58" t="e">
        <f>Formato!#REF!</f>
        <v>#REF!</v>
      </c>
      <c r="R14" s="59" t="str">
        <f>Formato!N18</f>
        <v>06/05/2024-25/10/2023</v>
      </c>
      <c r="S14" s="60">
        <f>Formato!O18</f>
        <v>510384</v>
      </c>
      <c r="T14" s="58">
        <f>Formato!P18</f>
        <v>10416</v>
      </c>
      <c r="U14" s="58">
        <f>Formato!Q18</f>
        <v>0</v>
      </c>
      <c r="V14" s="58" t="str">
        <f>Formato!R18</f>
        <v>800576175/800547093</v>
      </c>
      <c r="W14" s="60">
        <f>Formato!S18</f>
        <v>0</v>
      </c>
      <c r="X14" s="60">
        <f>Formato!T18</f>
        <v>0</v>
      </c>
      <c r="Y14" s="60">
        <f>Formato!U18</f>
        <v>51200</v>
      </c>
      <c r="Z14" s="60">
        <f>Formato!V18</f>
        <v>0</v>
      </c>
      <c r="AA14" s="60">
        <f>Formato!W18</f>
        <v>0</v>
      </c>
      <c r="AB14" s="61">
        <f t="shared" si="0"/>
        <v>0</v>
      </c>
    </row>
    <row r="15" spans="1:31" ht="56.25" x14ac:dyDescent="0.2">
      <c r="A15" s="56">
        <f>Formato!A19</f>
        <v>14</v>
      </c>
      <c r="B15" s="56">
        <f>Formato!B19</f>
        <v>69027</v>
      </c>
      <c r="C15" s="56" t="str">
        <f>Formato!C19</f>
        <v>FABO69027</v>
      </c>
      <c r="D15" s="56">
        <f>Formato!D19</f>
        <v>30550</v>
      </c>
      <c r="E15" s="56" t="str">
        <f>Formato!E19</f>
        <v>DOMINGUEZ VARGAS FERNEY</v>
      </c>
      <c r="F15" s="56" t="str">
        <f>Formato!F19</f>
        <v xml:space="preserve">CC 6508745 </v>
      </c>
      <c r="G15" s="56">
        <f>Formato!G19</f>
        <v>4300002764</v>
      </c>
      <c r="H15" s="57">
        <f>Formato!H19</f>
        <v>45205</v>
      </c>
      <c r="I15" s="57">
        <f>Formato!I19</f>
        <v>45187</v>
      </c>
      <c r="J15" s="56">
        <f>Formato!J19</f>
        <v>101200</v>
      </c>
      <c r="K15" s="56">
        <f>Formato!K19</f>
        <v>101200</v>
      </c>
      <c r="L15" s="56">
        <f>Formato!L19</f>
        <v>101200</v>
      </c>
      <c r="M15" s="56" t="str">
        <f>Formato!M19</f>
        <v>Reclamación tramitada en su totalidad</v>
      </c>
      <c r="N15" s="56" t="e">
        <f>Formato!#REF!</f>
        <v>#REF!</v>
      </c>
      <c r="O15" s="58" t="e">
        <f>VLOOKUP($N15,Hoja1!$C$2:$D$20,2,0)</f>
        <v>#REF!</v>
      </c>
      <c r="P15" s="58" t="e">
        <f>Formato!#REF!</f>
        <v>#REF!</v>
      </c>
      <c r="Q15" s="58" t="e">
        <f>Formato!#REF!</f>
        <v>#REF!</v>
      </c>
      <c r="R15" s="59">
        <f>Formato!N19</f>
        <v>45224</v>
      </c>
      <c r="S15" s="60">
        <f>Formato!O19</f>
        <v>99176</v>
      </c>
      <c r="T15" s="58">
        <f>Formato!P19</f>
        <v>2024</v>
      </c>
      <c r="U15" s="58">
        <f>Formato!Q19</f>
        <v>0</v>
      </c>
      <c r="V15" s="58">
        <f>Formato!R19</f>
        <v>800547290</v>
      </c>
      <c r="W15" s="60">
        <f>Formato!S19</f>
        <v>0</v>
      </c>
      <c r="X15" s="60">
        <f>Formato!T19</f>
        <v>0</v>
      </c>
      <c r="Y15" s="60">
        <f>Formato!U19</f>
        <v>0</v>
      </c>
      <c r="Z15" s="60">
        <f>Formato!V19</f>
        <v>0</v>
      </c>
      <c r="AA15" s="60">
        <f>Formato!W19</f>
        <v>0</v>
      </c>
      <c r="AB15" s="61">
        <f t="shared" si="0"/>
        <v>0</v>
      </c>
    </row>
    <row r="16" spans="1:31" ht="56.25" x14ac:dyDescent="0.2">
      <c r="A16" s="56">
        <f>Formato!A20</f>
        <v>15</v>
      </c>
      <c r="B16" s="56">
        <f>Formato!B20</f>
        <v>69948</v>
      </c>
      <c r="C16" s="56" t="str">
        <f>Formato!C20</f>
        <v>FABO69948</v>
      </c>
      <c r="D16" s="56">
        <f>Formato!D20</f>
        <v>30550</v>
      </c>
      <c r="E16" s="56" t="str">
        <f>Formato!E20</f>
        <v>DOMINGUEZ VARGAS FERNEY</v>
      </c>
      <c r="F16" s="56" t="str">
        <f>Formato!F20</f>
        <v xml:space="preserve">CC 6508745 </v>
      </c>
      <c r="G16" s="56">
        <f>Formato!G20</f>
        <v>4300002764</v>
      </c>
      <c r="H16" s="57">
        <f>Formato!H20</f>
        <v>45205</v>
      </c>
      <c r="I16" s="57">
        <f>Formato!I20</f>
        <v>45197</v>
      </c>
      <c r="J16" s="56">
        <f>Formato!J20</f>
        <v>64500</v>
      </c>
      <c r="K16" s="56">
        <f>Formato!K20</f>
        <v>64500</v>
      </c>
      <c r="L16" s="56">
        <f>Formato!L20</f>
        <v>64500</v>
      </c>
      <c r="M16" s="56" t="str">
        <f>Formato!M20</f>
        <v>Reclamación tramitada en su totalidad</v>
      </c>
      <c r="N16" s="56" t="e">
        <f>Formato!#REF!</f>
        <v>#REF!</v>
      </c>
      <c r="O16" s="58" t="e">
        <f>VLOOKUP($N16,Hoja1!$C$2:$D$20,2,0)</f>
        <v>#REF!</v>
      </c>
      <c r="P16" s="58" t="e">
        <f>Formato!#REF!</f>
        <v>#REF!</v>
      </c>
      <c r="Q16" s="58" t="e">
        <f>Formato!#REF!</f>
        <v>#REF!</v>
      </c>
      <c r="R16" s="59">
        <f>Formato!N20</f>
        <v>45224</v>
      </c>
      <c r="S16" s="60">
        <f>Formato!O20</f>
        <v>63210</v>
      </c>
      <c r="T16" s="58">
        <f>Formato!P20</f>
        <v>1290</v>
      </c>
      <c r="U16" s="58">
        <f>Formato!Q20</f>
        <v>0</v>
      </c>
      <c r="V16" s="58">
        <f>Formato!R20</f>
        <v>800547290</v>
      </c>
      <c r="W16" s="60">
        <f>Formato!S20</f>
        <v>0</v>
      </c>
      <c r="X16" s="60">
        <f>Formato!T20</f>
        <v>0</v>
      </c>
      <c r="Y16" s="60">
        <f>Formato!U20</f>
        <v>0</v>
      </c>
      <c r="Z16" s="60">
        <f>Formato!V20</f>
        <v>0</v>
      </c>
      <c r="AA16" s="60">
        <f>Formato!W20</f>
        <v>0</v>
      </c>
      <c r="AB16" s="61">
        <f t="shared" si="0"/>
        <v>0</v>
      </c>
    </row>
    <row r="17" spans="1:28" ht="56.25" x14ac:dyDescent="0.2">
      <c r="A17" s="56">
        <f>Formato!A21</f>
        <v>16</v>
      </c>
      <c r="B17" s="56">
        <f>Formato!B21</f>
        <v>71929</v>
      </c>
      <c r="C17" s="56" t="str">
        <f>Formato!C21</f>
        <v>FABO71929</v>
      </c>
      <c r="D17" s="56">
        <f>Formato!D21</f>
        <v>30299</v>
      </c>
      <c r="E17" s="56" t="str">
        <f>Formato!E21</f>
        <v>CASTILLO CACERES MARTHA CECILIA</v>
      </c>
      <c r="F17" s="56" t="str">
        <f>Formato!F21</f>
        <v xml:space="preserve">CC 1116284553 </v>
      </c>
      <c r="G17" s="56">
        <f>Formato!G21</f>
        <v>4650002684</v>
      </c>
      <c r="H17" s="57">
        <f>Formato!H21</f>
        <v>45259</v>
      </c>
      <c r="I17" s="57">
        <f>Formato!I21</f>
        <v>45222</v>
      </c>
      <c r="J17" s="56">
        <f>Formato!J21</f>
        <v>203587</v>
      </c>
      <c r="K17" s="56">
        <f>Formato!K21</f>
        <v>203587</v>
      </c>
      <c r="L17" s="56">
        <f>Formato!L21</f>
        <v>122167</v>
      </c>
      <c r="M17" s="56" t="str">
        <f>Formato!M21</f>
        <v>Reclamación tramitada en su totalidad</v>
      </c>
      <c r="N17" s="56" t="e">
        <f>Formato!#REF!</f>
        <v>#REF!</v>
      </c>
      <c r="O17" s="58" t="e">
        <f>VLOOKUP($N17,Hoja1!$C$2:$D$20,2,0)</f>
        <v>#REF!</v>
      </c>
      <c r="P17" s="58" t="e">
        <f>Formato!#REF!</f>
        <v>#REF!</v>
      </c>
      <c r="Q17" s="58" t="e">
        <f>Formato!#REF!</f>
        <v>#REF!</v>
      </c>
      <c r="R17" s="59" t="str">
        <f>Formato!N21</f>
        <v>03/05/2024-12/12/2023</v>
      </c>
      <c r="S17" s="60">
        <f>Formato!O21</f>
        <v>188431</v>
      </c>
      <c r="T17" s="58">
        <f>Formato!P21</f>
        <v>3845</v>
      </c>
      <c r="U17" s="58">
        <f>Formato!Q21</f>
        <v>0</v>
      </c>
      <c r="V17" s="58" t="str">
        <f>Formato!R21</f>
        <v>800554720/800575681</v>
      </c>
      <c r="W17" s="60">
        <f>Formato!S21</f>
        <v>0</v>
      </c>
      <c r="X17" s="60">
        <f>Formato!T21</f>
        <v>0</v>
      </c>
      <c r="Y17" s="60">
        <f>Formato!U21</f>
        <v>11311</v>
      </c>
      <c r="Z17" s="60">
        <f>Formato!V21</f>
        <v>0</v>
      </c>
      <c r="AA17" s="60">
        <f>Formato!W21</f>
        <v>0</v>
      </c>
      <c r="AB17" s="61">
        <f t="shared" si="0"/>
        <v>0</v>
      </c>
    </row>
    <row r="18" spans="1:28" ht="56.25" x14ac:dyDescent="0.2">
      <c r="A18" s="56">
        <f>Formato!A22</f>
        <v>17</v>
      </c>
      <c r="B18" s="56">
        <f>Formato!B22</f>
        <v>72759</v>
      </c>
      <c r="C18" s="56" t="str">
        <f>Formato!C22</f>
        <v>FABO72759</v>
      </c>
      <c r="D18" s="56">
        <f>Formato!D22</f>
        <v>39088</v>
      </c>
      <c r="E18" s="56" t="str">
        <f>Formato!E22</f>
        <v>RIVERA FRANCO MARIO</v>
      </c>
      <c r="F18" s="56" t="str">
        <f>Formato!F22</f>
        <v xml:space="preserve">CC 94366035 </v>
      </c>
      <c r="G18" s="56">
        <f>Formato!G22</f>
        <v>5350038522</v>
      </c>
      <c r="H18" s="57">
        <f>Formato!H22</f>
        <v>45259</v>
      </c>
      <c r="I18" s="57">
        <f>Formato!I22</f>
        <v>45217</v>
      </c>
      <c r="J18" s="56">
        <f>Formato!J22</f>
        <v>286000</v>
      </c>
      <c r="K18" s="56">
        <f>Formato!K22</f>
        <v>286000</v>
      </c>
      <c r="L18" s="56">
        <f>Formato!L22</f>
        <v>286000</v>
      </c>
      <c r="M18" s="56" t="str">
        <f>Formato!M22</f>
        <v>Reclamación tramitada en su totalidad</v>
      </c>
      <c r="N18" s="56" t="e">
        <f>Formato!#REF!</f>
        <v>#REF!</v>
      </c>
      <c r="O18" s="58" t="e">
        <f>VLOOKUP($N18,Hoja1!$C$2:$D$20,2,0)</f>
        <v>#REF!</v>
      </c>
      <c r="P18" s="58" t="e">
        <f>Formato!#REF!</f>
        <v>#REF!</v>
      </c>
      <c r="Q18" s="58" t="e">
        <f>Formato!#REF!</f>
        <v>#REF!</v>
      </c>
      <c r="R18" s="59">
        <f>Formato!N22</f>
        <v>45272</v>
      </c>
      <c r="S18" s="60">
        <f>Formato!O22</f>
        <v>280280</v>
      </c>
      <c r="T18" s="58">
        <f>Formato!P22</f>
        <v>5720</v>
      </c>
      <c r="U18" s="58">
        <f>Formato!Q22</f>
        <v>0</v>
      </c>
      <c r="V18" s="58">
        <f>Formato!R22</f>
        <v>800554720</v>
      </c>
      <c r="W18" s="60">
        <f>Formato!S22</f>
        <v>0</v>
      </c>
      <c r="X18" s="60">
        <f>Formato!T22</f>
        <v>0</v>
      </c>
      <c r="Y18" s="60">
        <f>Formato!U22</f>
        <v>0</v>
      </c>
      <c r="Z18" s="60">
        <f>Formato!V22</f>
        <v>0</v>
      </c>
      <c r="AA18" s="60">
        <f>Formato!W22</f>
        <v>0</v>
      </c>
      <c r="AB18" s="61">
        <f t="shared" si="0"/>
        <v>0</v>
      </c>
    </row>
    <row r="19" spans="1:28" ht="56.25" x14ac:dyDescent="0.2">
      <c r="A19" s="56">
        <f>Formato!A23</f>
        <v>18</v>
      </c>
      <c r="B19" s="56">
        <f>Formato!B23</f>
        <v>91552</v>
      </c>
      <c r="C19" s="56" t="str">
        <f>Formato!C23</f>
        <v>FABO91552</v>
      </c>
      <c r="D19" s="56">
        <f>Formato!D23</f>
        <v>32624</v>
      </c>
      <c r="E19" s="56" t="str">
        <f>Formato!E23</f>
        <v>MONCAYO MONTOYA JHON EDUARD</v>
      </c>
      <c r="F19" s="56" t="str">
        <f>Formato!F23</f>
        <v xml:space="preserve">CC 1006490462 </v>
      </c>
      <c r="G19" s="56">
        <f>Formato!G23</f>
        <v>3000014419</v>
      </c>
      <c r="H19" s="57">
        <f>Formato!H23</f>
        <v>45484</v>
      </c>
      <c r="I19" s="57">
        <f>Formato!I23</f>
        <v>45439</v>
      </c>
      <c r="J19" s="56">
        <f>Formato!J23</f>
        <v>147000</v>
      </c>
      <c r="K19" s="56">
        <f>Formato!K23</f>
        <v>147000</v>
      </c>
      <c r="L19" s="56">
        <f>Formato!L23</f>
        <v>147000</v>
      </c>
      <c r="M19" s="56" t="str">
        <f>Formato!M23</f>
        <v>Reclamación tramitada en su totalidad</v>
      </c>
      <c r="N19" s="56" t="e">
        <f>Formato!#REF!</f>
        <v>#REF!</v>
      </c>
      <c r="O19" s="58" t="e">
        <f>VLOOKUP($N19,Hoja1!$C$2:$D$20,2,0)</f>
        <v>#REF!</v>
      </c>
      <c r="P19" s="58" t="e">
        <f>Formato!#REF!</f>
        <v>#REF!</v>
      </c>
      <c r="Q19" s="58" t="e">
        <f>Formato!#REF!</f>
        <v>#REF!</v>
      </c>
      <c r="R19" s="59">
        <f>Formato!N23</f>
        <v>45499</v>
      </c>
      <c r="S19" s="60">
        <f>Formato!O23</f>
        <v>144060</v>
      </c>
      <c r="T19" s="58">
        <f>Formato!P23</f>
        <v>2940</v>
      </c>
      <c r="U19" s="58">
        <f>Formato!Q23</f>
        <v>0</v>
      </c>
      <c r="V19" s="58">
        <f>Formato!R23</f>
        <v>800589564</v>
      </c>
      <c r="W19" s="60">
        <f>Formato!S23</f>
        <v>0</v>
      </c>
      <c r="X19" s="60">
        <f>Formato!T23</f>
        <v>0</v>
      </c>
      <c r="Y19" s="60">
        <f>Formato!U23</f>
        <v>0</v>
      </c>
      <c r="Z19" s="60">
        <f>Formato!V23</f>
        <v>0</v>
      </c>
      <c r="AA19" s="60">
        <f>Formato!W23</f>
        <v>0</v>
      </c>
      <c r="AB19" s="61">
        <f t="shared" si="0"/>
        <v>0</v>
      </c>
    </row>
    <row r="20" spans="1:28" ht="56.25" x14ac:dyDescent="0.2">
      <c r="A20" s="56">
        <f>Formato!A24</f>
        <v>19</v>
      </c>
      <c r="B20" s="56">
        <f>Formato!B24</f>
        <v>92553</v>
      </c>
      <c r="C20" s="56" t="str">
        <f>Formato!C24</f>
        <v>FABO92553</v>
      </c>
      <c r="D20" s="56">
        <f>Formato!D24</f>
        <v>40212</v>
      </c>
      <c r="E20" s="56" t="str">
        <f>Formato!E24</f>
        <v>ARBELAEZ VILLADA WILLIAN</v>
      </c>
      <c r="F20" s="56" t="str">
        <f>Formato!F24</f>
        <v xml:space="preserve">CC 14800252 </v>
      </c>
      <c r="G20" s="56">
        <f>Formato!G24</f>
        <v>5350049636</v>
      </c>
      <c r="H20" s="57">
        <f>Formato!H24</f>
        <v>45484</v>
      </c>
      <c r="I20" s="57">
        <f>Formato!I24</f>
        <v>45462</v>
      </c>
      <c r="J20" s="56">
        <f>Formato!J24</f>
        <v>203275</v>
      </c>
      <c r="K20" s="56">
        <f>Formato!K24</f>
        <v>203275</v>
      </c>
      <c r="L20" s="56">
        <f>Formato!L24</f>
        <v>203275</v>
      </c>
      <c r="M20" s="56" t="str">
        <f>Formato!M24</f>
        <v>Reclamación tramitada en su totalidad</v>
      </c>
      <c r="N20" s="56" t="e">
        <f>Formato!#REF!</f>
        <v>#REF!</v>
      </c>
      <c r="O20" s="58" t="e">
        <f>VLOOKUP($N20,Hoja1!$C$2:$D$20,2,0)</f>
        <v>#REF!</v>
      </c>
      <c r="P20" s="58" t="e">
        <f>Formato!#REF!</f>
        <v>#REF!</v>
      </c>
      <c r="Q20" s="58" t="e">
        <f>Formato!#REF!</f>
        <v>#REF!</v>
      </c>
      <c r="R20" s="59">
        <f>Formato!N24</f>
        <v>45499</v>
      </c>
      <c r="S20" s="60">
        <f>Formato!O24</f>
        <v>199209</v>
      </c>
      <c r="T20" s="58">
        <f>Formato!P24</f>
        <v>4066</v>
      </c>
      <c r="U20" s="58">
        <f>Formato!Q24</f>
        <v>0</v>
      </c>
      <c r="V20" s="58">
        <f>Formato!R24</f>
        <v>800589564</v>
      </c>
      <c r="W20" s="60">
        <f>Formato!S24</f>
        <v>0</v>
      </c>
      <c r="X20" s="60">
        <f>Formato!T24</f>
        <v>0</v>
      </c>
      <c r="Y20" s="60">
        <f>Formato!U24</f>
        <v>0</v>
      </c>
      <c r="Z20" s="60">
        <f>Formato!V24</f>
        <v>0</v>
      </c>
      <c r="AA20" s="60">
        <f>Formato!W24</f>
        <v>0</v>
      </c>
      <c r="AB20" s="61">
        <f t="shared" si="0"/>
        <v>0</v>
      </c>
    </row>
    <row r="21" spans="1:28" ht="56.25" x14ac:dyDescent="0.2">
      <c r="A21" s="56">
        <f>Formato!A25</f>
        <v>20</v>
      </c>
      <c r="B21" s="56">
        <f>Formato!B25</f>
        <v>92430</v>
      </c>
      <c r="C21" s="56" t="str">
        <f>Formato!C25</f>
        <v>FABO92430</v>
      </c>
      <c r="D21" s="56">
        <f>Formato!D25</f>
        <v>32624</v>
      </c>
      <c r="E21" s="56" t="str">
        <f>Formato!E25</f>
        <v>MONCAYO MONTOYA JHON EDUARD</v>
      </c>
      <c r="F21" s="56" t="str">
        <f>Formato!F25</f>
        <v xml:space="preserve">CC 1006490462 </v>
      </c>
      <c r="G21" s="56">
        <f>Formato!G25</f>
        <v>3000014419</v>
      </c>
      <c r="H21" s="57">
        <f>Formato!H25</f>
        <v>45484</v>
      </c>
      <c r="I21" s="57">
        <f>Formato!I25</f>
        <v>45464</v>
      </c>
      <c r="J21" s="56">
        <f>Formato!J25</f>
        <v>69700</v>
      </c>
      <c r="K21" s="56">
        <f>Formato!K25</f>
        <v>69700</v>
      </c>
      <c r="L21" s="56">
        <f>Formato!L25</f>
        <v>69700</v>
      </c>
      <c r="M21" s="56" t="str">
        <f>Formato!M25</f>
        <v>Reclamación tramitada en su totalidad</v>
      </c>
      <c r="N21" s="56" t="e">
        <f>Formato!#REF!</f>
        <v>#REF!</v>
      </c>
      <c r="O21" s="58" t="e">
        <f>VLOOKUP($N21,Hoja1!$C$2:$D$20,2,0)</f>
        <v>#REF!</v>
      </c>
      <c r="P21" s="58" t="e">
        <f>Formato!#REF!</f>
        <v>#REF!</v>
      </c>
      <c r="Q21" s="58" t="e">
        <f>Formato!#REF!</f>
        <v>#REF!</v>
      </c>
      <c r="R21" s="59">
        <f>Formato!N25</f>
        <v>45499</v>
      </c>
      <c r="S21" s="60">
        <f>Formato!O25</f>
        <v>68306</v>
      </c>
      <c r="T21" s="58">
        <f>Formato!P25</f>
        <v>1394</v>
      </c>
      <c r="U21" s="58">
        <f>Formato!Q25</f>
        <v>0</v>
      </c>
      <c r="V21" s="58">
        <f>Formato!R25</f>
        <v>800589564</v>
      </c>
      <c r="W21" s="60">
        <f>Formato!S25</f>
        <v>0</v>
      </c>
      <c r="X21" s="60">
        <f>Formato!T25</f>
        <v>0</v>
      </c>
      <c r="Y21" s="60">
        <f>Formato!U25</f>
        <v>0</v>
      </c>
      <c r="Z21" s="60">
        <f>Formato!V25</f>
        <v>0</v>
      </c>
      <c r="AA21" s="60">
        <f>Formato!W25</f>
        <v>0</v>
      </c>
      <c r="AB21" s="61">
        <f t="shared" si="0"/>
        <v>0</v>
      </c>
    </row>
    <row r="22" spans="1:28" ht="56.25" x14ac:dyDescent="0.2">
      <c r="A22" s="56">
        <f>Formato!A26</f>
        <v>21</v>
      </c>
      <c r="B22" s="56">
        <f>Formato!B26</f>
        <v>93021</v>
      </c>
      <c r="C22" s="56" t="str">
        <f>Formato!C26</f>
        <v>FABO93021</v>
      </c>
      <c r="D22" s="56">
        <f>Formato!D26</f>
        <v>39088</v>
      </c>
      <c r="E22" s="56" t="str">
        <f>Formato!E26</f>
        <v>RIVERA FRANCO MARIO</v>
      </c>
      <c r="F22" s="56" t="str">
        <f>Formato!F26</f>
        <v xml:space="preserve">CC 94366035 </v>
      </c>
      <c r="G22" s="56">
        <f>Formato!G26</f>
        <v>5350038522</v>
      </c>
      <c r="H22" s="57">
        <f>Formato!H26</f>
        <v>45484</v>
      </c>
      <c r="I22" s="57">
        <f>Formato!I26</f>
        <v>45468</v>
      </c>
      <c r="J22" s="56">
        <f>Formato!J26</f>
        <v>232021</v>
      </c>
      <c r="K22" s="56">
        <f>Formato!K26</f>
        <v>232021</v>
      </c>
      <c r="L22" s="56">
        <f>Formato!L26</f>
        <v>232021</v>
      </c>
      <c r="M22" s="56" t="str">
        <f>Formato!M26</f>
        <v>Reclamación tramitada en su totalidad</v>
      </c>
      <c r="N22" s="56" t="e">
        <f>Formato!#REF!</f>
        <v>#REF!</v>
      </c>
      <c r="O22" s="58" t="e">
        <f>VLOOKUP($N22,Hoja1!$C$2:$D$20,2,0)</f>
        <v>#REF!</v>
      </c>
      <c r="P22" s="58" t="e">
        <f>Formato!#REF!</f>
        <v>#REF!</v>
      </c>
      <c r="Q22" s="58" t="e">
        <f>Formato!#REF!</f>
        <v>#REF!</v>
      </c>
      <c r="R22" s="59">
        <f>Formato!N26</f>
        <v>45499</v>
      </c>
      <c r="S22" s="60">
        <f>Formato!O26</f>
        <v>227381</v>
      </c>
      <c r="T22" s="58">
        <f>Formato!P26</f>
        <v>4640</v>
      </c>
      <c r="U22" s="58">
        <f>Formato!Q26</f>
        <v>0</v>
      </c>
      <c r="V22" s="58">
        <f>Formato!R26</f>
        <v>800589564</v>
      </c>
      <c r="W22" s="60">
        <f>Formato!S26</f>
        <v>0</v>
      </c>
      <c r="X22" s="60">
        <f>Formato!T26</f>
        <v>0</v>
      </c>
      <c r="Y22" s="60">
        <f>Formato!U26</f>
        <v>0</v>
      </c>
      <c r="Z22" s="60">
        <f>Formato!V26</f>
        <v>0</v>
      </c>
      <c r="AA22" s="60">
        <f>Formato!W26</f>
        <v>0</v>
      </c>
      <c r="AB22" s="61">
        <f t="shared" si="0"/>
        <v>0</v>
      </c>
    </row>
    <row r="23" spans="1:28" ht="56.25" x14ac:dyDescent="0.2">
      <c r="A23" s="56">
        <f>Formato!A27</f>
        <v>22</v>
      </c>
      <c r="B23" s="56">
        <f>Formato!B27</f>
        <v>93193</v>
      </c>
      <c r="C23" s="56" t="str">
        <f>Formato!C27</f>
        <v>FABO93193</v>
      </c>
      <c r="D23" s="56">
        <f>Formato!D27</f>
        <v>32624</v>
      </c>
      <c r="E23" s="56" t="str">
        <f>Formato!E27</f>
        <v>MONCAYO MONTOYA JHON EDUARD</v>
      </c>
      <c r="F23" s="56" t="str">
        <f>Formato!F27</f>
        <v xml:space="preserve">CC 1006490462 </v>
      </c>
      <c r="G23" s="56">
        <f>Formato!G27</f>
        <v>3000014419</v>
      </c>
      <c r="H23" s="57">
        <f>Formato!H27</f>
        <v>45484</v>
      </c>
      <c r="I23" s="57">
        <f>Formato!I27</f>
        <v>45469</v>
      </c>
      <c r="J23" s="56">
        <f>Formato!J27</f>
        <v>71500</v>
      </c>
      <c r="K23" s="56">
        <f>Formato!K27</f>
        <v>71500</v>
      </c>
      <c r="L23" s="56">
        <f>Formato!L27</f>
        <v>71500</v>
      </c>
      <c r="M23" s="56" t="str">
        <f>Formato!M27</f>
        <v>Reclamación tramitada en su totalidad</v>
      </c>
      <c r="N23" s="56" t="e">
        <f>Formato!#REF!</f>
        <v>#REF!</v>
      </c>
      <c r="O23" s="58" t="e">
        <f>VLOOKUP($N23,Hoja1!$C$2:$D$20,2,0)</f>
        <v>#REF!</v>
      </c>
      <c r="P23" s="58" t="e">
        <f>Formato!#REF!</f>
        <v>#REF!</v>
      </c>
      <c r="Q23" s="58" t="e">
        <f>Formato!#REF!</f>
        <v>#REF!</v>
      </c>
      <c r="R23" s="59">
        <f>Formato!N27</f>
        <v>45499</v>
      </c>
      <c r="S23" s="60">
        <f>Formato!O27</f>
        <v>70070</v>
      </c>
      <c r="T23" s="58">
        <f>Formato!P27</f>
        <v>1430</v>
      </c>
      <c r="U23" s="58">
        <f>Formato!Q27</f>
        <v>0</v>
      </c>
      <c r="V23" s="58">
        <f>Formato!R27</f>
        <v>800589564</v>
      </c>
      <c r="W23" s="60">
        <f>Formato!S27</f>
        <v>0</v>
      </c>
      <c r="X23" s="60">
        <f>Formato!T27</f>
        <v>0</v>
      </c>
      <c r="Y23" s="60">
        <f>Formato!U27</f>
        <v>0</v>
      </c>
      <c r="Z23" s="60">
        <f>Formato!V27</f>
        <v>0</v>
      </c>
      <c r="AA23" s="60">
        <f>Formato!W27</f>
        <v>0</v>
      </c>
      <c r="AB23" s="61">
        <f t="shared" si="0"/>
        <v>0</v>
      </c>
    </row>
    <row r="24" spans="1:28" ht="67.5" x14ac:dyDescent="0.2">
      <c r="A24" s="56">
        <f>Formato!A28</f>
        <v>23</v>
      </c>
      <c r="B24" s="56">
        <f>Formato!B28</f>
        <v>83015</v>
      </c>
      <c r="C24" s="56" t="str">
        <f>Formato!C28</f>
        <v>FABO83015</v>
      </c>
      <c r="D24" s="56">
        <f>Formato!D28</f>
        <v>41394</v>
      </c>
      <c r="E24" s="56" t="str">
        <f>Formato!E28</f>
        <v>GUINCHIN BERMUDEZ ROBINSON</v>
      </c>
      <c r="F24" s="56" t="str">
        <f>Formato!F28</f>
        <v xml:space="preserve">CC 1116244791 </v>
      </c>
      <c r="G24" s="56">
        <f>Formato!G28</f>
        <v>5800003962</v>
      </c>
      <c r="H24" s="57">
        <f>Formato!H28</f>
        <v>45391</v>
      </c>
      <c r="I24" s="57">
        <f>Formato!I28</f>
        <v>45353</v>
      </c>
      <c r="J24" s="56">
        <f>Formato!J28</f>
        <v>1927571</v>
      </c>
      <c r="K24" s="56">
        <f>Formato!K28</f>
        <v>1927571</v>
      </c>
      <c r="L24" s="56">
        <f>Formato!L28</f>
        <v>1927571</v>
      </c>
      <c r="M24" s="56" t="str">
        <f>Formato!M28</f>
        <v>Se glosa  en función a 3.65, por la cantidad: 1, por el valor de 1.927.571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adicional Se glosa El item con código 37202, descripcion Tratamiento esguinces correspondiente a Pertinencia en función a 6.23, por la cantidad: 1, por el valor de 67.700 debido a: tratamiento de esguinces no justificado sin e videncia de realización se reconoce inmovilización código 37206 se glosa diferencia, Se glosa El item con código 21105, descripcion Pelvis, cadera, articulaciones sacro ilíacas y coxo femorales correspondiente a Pertinencia en función a 6.08, por la cantidad: 1, por el valor de 76.700 debido a: rx no justificado sin hallazgos clinicos en region anatomica al examen de ingreso que ameriten ayuda diagnostica||</v>
      </c>
      <c r="N24" s="56" t="e">
        <f>Formato!#REF!</f>
        <v>#REF!</v>
      </c>
      <c r="O24" s="58" t="e">
        <f>VLOOKUP($N24,Hoja1!$C$2:$D$20,2,0)</f>
        <v>#REF!</v>
      </c>
      <c r="P24" s="58" t="e">
        <f>Formato!#REF!</f>
        <v>#REF!</v>
      </c>
      <c r="Q24" s="58" t="e">
        <f>Formato!#REF!</f>
        <v>#REF!</v>
      </c>
      <c r="R24" s="59" t="str">
        <f>Formato!N28</f>
        <v/>
      </c>
      <c r="S24" s="60">
        <f>Formato!O28</f>
        <v>0</v>
      </c>
      <c r="T24" s="58">
        <f>Formato!P28</f>
        <v>0</v>
      </c>
      <c r="U24" s="58">
        <f>Formato!Q28</f>
        <v>0</v>
      </c>
      <c r="V24" s="58">
        <f>Formato!R28</f>
        <v>0</v>
      </c>
      <c r="W24" s="60">
        <f>Formato!S28</f>
        <v>0</v>
      </c>
      <c r="X24" s="60">
        <f>Formato!T28</f>
        <v>0</v>
      </c>
      <c r="Y24" s="60">
        <f>Formato!U28</f>
        <v>0</v>
      </c>
      <c r="Z24" s="60">
        <f>Formato!V28</f>
        <v>1927571</v>
      </c>
      <c r="AA24" s="60">
        <f>Formato!W28</f>
        <v>0</v>
      </c>
      <c r="AB24" s="61">
        <f t="shared" si="0"/>
        <v>1927571</v>
      </c>
    </row>
    <row r="25" spans="1:28" ht="67.5" x14ac:dyDescent="0.2">
      <c r="A25" s="56">
        <f>Formato!A29</f>
        <v>24</v>
      </c>
      <c r="B25" s="56">
        <f>Formato!B29</f>
        <v>87441</v>
      </c>
      <c r="C25" s="56" t="str">
        <f>Formato!C29</f>
        <v>FABO87441</v>
      </c>
      <c r="D25" s="56">
        <f>Formato!D29</f>
        <v>30654</v>
      </c>
      <c r="E25" s="56" t="str">
        <f>Formato!E29</f>
        <v>GARCIA OSPINA YENNY ALEXANDRA</v>
      </c>
      <c r="F25" s="56" t="str">
        <f>Formato!F29</f>
        <v xml:space="preserve">CC 1112299102 </v>
      </c>
      <c r="G25" s="56">
        <f>Formato!G29</f>
        <v>4300004998</v>
      </c>
      <c r="H25" s="57">
        <f>Formato!H29</f>
        <v>45419</v>
      </c>
      <c r="I25" s="57">
        <f>Formato!I29</f>
        <v>45398</v>
      </c>
      <c r="J25" s="56">
        <f>Formato!J29</f>
        <v>173521</v>
      </c>
      <c r="K25" s="56">
        <f>Formato!K29</f>
        <v>173521</v>
      </c>
      <c r="L25" s="56">
        <f>Formato!L29</f>
        <v>173521</v>
      </c>
      <c r="M25" s="56" t="str">
        <f>Formato!M29</f>
        <v>Se glosa la factura con el rubro Soportes en función a 3.65, por la cantidad: 1, por el valor de 173.521 debido a: La información contenida en Formulario único de reclamación por parte de las instituciones prestadoras de servicios de salud y la historia clínica, en lo referente a los datos del siniestro, presentan inconsistencias que afectan su veracidad. Lo  mencionado se soporta en la indagación realizada en campo donde no se confirma el accidente de tránsito. Información que resulta relevante dentro del proceso de auditoría para así realizar las validaciones pertinentes sobre la atención médica prestada al paciente, se enuncia auditoria integral: Se glosa El item con código 77701, descripcion MEDICAMENTOS correspondiente a Pertinencia en función a 6.07, por la cantidad: 1, por el valor de 8.750 debido a: No se considera pertinente el uso de meloxicam 15 mg tab, cantidad 10, teniendo en cuenta que este medicamento no es de primera elección en el manejo de lesiones traumáticas por no haber demostrado mayor eficacia respecto a los utilizados comúnmente como son antiinflamatorios no esteroideos de primera línea y paracetamol según la evidencia científica actual.||</v>
      </c>
      <c r="N25" s="56" t="e">
        <f>Formato!#REF!</f>
        <v>#REF!</v>
      </c>
      <c r="O25" s="58" t="e">
        <f>VLOOKUP($N25,Hoja1!$C$2:$D$20,2,0)</f>
        <v>#REF!</v>
      </c>
      <c r="P25" s="58" t="e">
        <f>Formato!#REF!</f>
        <v>#REF!</v>
      </c>
      <c r="Q25" s="58" t="e">
        <f>Formato!#REF!</f>
        <v>#REF!</v>
      </c>
      <c r="R25" s="59" t="str">
        <f>Formato!N29</f>
        <v/>
      </c>
      <c r="S25" s="60">
        <f>Formato!O29</f>
        <v>0</v>
      </c>
      <c r="T25" s="58">
        <f>Formato!P29</f>
        <v>0</v>
      </c>
      <c r="U25" s="58">
        <f>Formato!Q29</f>
        <v>0</v>
      </c>
      <c r="V25" s="58">
        <f>Formato!R29</f>
        <v>0</v>
      </c>
      <c r="W25" s="60">
        <f>Formato!S29</f>
        <v>0</v>
      </c>
      <c r="X25" s="60">
        <f>Formato!T29</f>
        <v>0</v>
      </c>
      <c r="Y25" s="60">
        <f>Formato!U29</f>
        <v>0</v>
      </c>
      <c r="Z25" s="60">
        <f>Formato!V29</f>
        <v>173521</v>
      </c>
      <c r="AA25" s="60">
        <f>Formato!W29</f>
        <v>0</v>
      </c>
      <c r="AB25" s="61">
        <f t="shared" si="0"/>
        <v>173521</v>
      </c>
    </row>
    <row r="26" spans="1:28" ht="67.5" x14ac:dyDescent="0.2">
      <c r="A26" s="56">
        <f>Formato!A30</f>
        <v>25</v>
      </c>
      <c r="B26" s="56">
        <f>Formato!B30</f>
        <v>88712</v>
      </c>
      <c r="C26" s="56" t="str">
        <f>Formato!C30</f>
        <v>FABO88712</v>
      </c>
      <c r="D26" s="56">
        <f>Formato!D30</f>
        <v>32602</v>
      </c>
      <c r="E26" s="56" t="str">
        <f>Formato!E30</f>
        <v xml:space="preserve">JIMENEZ  TABARES  JHON STIVEN </v>
      </c>
      <c r="F26" s="56" t="str">
        <f>Formato!F30</f>
        <v xml:space="preserve">CC 1192779839 </v>
      </c>
      <c r="G26" s="56">
        <f>Formato!G30</f>
        <v>3000009588</v>
      </c>
      <c r="H26" s="57">
        <f>Formato!H30</f>
        <v>45426</v>
      </c>
      <c r="I26" s="57">
        <f>Formato!I30</f>
        <v>45408</v>
      </c>
      <c r="J26" s="56">
        <f>Formato!J30</f>
        <v>636071</v>
      </c>
      <c r="K26" s="56">
        <f>Formato!K30</f>
        <v>636071</v>
      </c>
      <c r="L26" s="56">
        <f>Formato!L30</f>
        <v>636071</v>
      </c>
      <c r="M26" s="56" t="str">
        <f>Formato!M30</f>
        <v>Se glosa la factura con el rubro Soportes en función a 3.65, por la cantidad: 1, por el valor de 636.071 debido a: La información contenida en Formulario único de reclamación por parte de las instituciones prestadoras de servicios de salud y la historia clínica, en lo referente a los datos del siniestro, presentan inconsistencias que afectan su veracidad. Lo  mencionado se soporta en la indagación realizada en campo donde no se confirma el accidente de tránsito. Información que resulta relevante dentro del proceso de auditoría para así realizar las validaciones pertinentes sobre la atención médica prestada al paciente. Sin observaciones adicionales.||</v>
      </c>
      <c r="N26" s="56" t="e">
        <f>Formato!#REF!</f>
        <v>#REF!</v>
      </c>
      <c r="O26" s="58" t="e">
        <f>VLOOKUP($N26,Hoja1!$C$2:$D$20,2,0)</f>
        <v>#REF!</v>
      </c>
      <c r="P26" s="58" t="e">
        <f>Formato!#REF!</f>
        <v>#REF!</v>
      </c>
      <c r="Q26" s="58" t="e">
        <f>Formato!#REF!</f>
        <v>#REF!</v>
      </c>
      <c r="R26" s="59" t="str">
        <f>Formato!N30</f>
        <v/>
      </c>
      <c r="S26" s="60">
        <f>Formato!O30</f>
        <v>0</v>
      </c>
      <c r="T26" s="58">
        <f>Formato!P30</f>
        <v>0</v>
      </c>
      <c r="U26" s="58">
        <f>Formato!Q30</f>
        <v>0</v>
      </c>
      <c r="V26" s="58">
        <f>Formato!R30</f>
        <v>0</v>
      </c>
      <c r="W26" s="60">
        <f>Formato!S30</f>
        <v>0</v>
      </c>
      <c r="X26" s="60">
        <f>Formato!T30</f>
        <v>0</v>
      </c>
      <c r="Y26" s="60">
        <f>Formato!U30</f>
        <v>0</v>
      </c>
      <c r="Z26" s="60">
        <f>Formato!V30</f>
        <v>636071</v>
      </c>
      <c r="AA26" s="60">
        <f>Formato!W30</f>
        <v>0</v>
      </c>
      <c r="AB26" s="61">
        <f t="shared" si="0"/>
        <v>636071</v>
      </c>
    </row>
    <row r="27" spans="1:28" ht="56.25" x14ac:dyDescent="0.2">
      <c r="A27" s="56">
        <f>Formato!A31</f>
        <v>26</v>
      </c>
      <c r="B27" s="56">
        <f>Formato!B31</f>
        <v>90291</v>
      </c>
      <c r="C27" s="56" t="str">
        <f>Formato!C31</f>
        <v>FABO90291</v>
      </c>
      <c r="D27" s="56">
        <f>Formato!D31</f>
        <v>32624</v>
      </c>
      <c r="E27" s="56" t="str">
        <f>Formato!E31</f>
        <v>MONCAYO MONTOYA JHON EDUARD</v>
      </c>
      <c r="F27" s="56" t="str">
        <f>Formato!F31</f>
        <v xml:space="preserve">CC 1006490462 </v>
      </c>
      <c r="G27" s="56">
        <f>Formato!G31</f>
        <v>3000014419</v>
      </c>
      <c r="H27" s="57">
        <f>Formato!H31</f>
        <v>45454</v>
      </c>
      <c r="I27" s="57">
        <f>Formato!I31</f>
        <v>45435</v>
      </c>
      <c r="J27" s="56">
        <f>Formato!J31</f>
        <v>9416760</v>
      </c>
      <c r="K27" s="56">
        <f>Formato!K31</f>
        <v>9416760</v>
      </c>
      <c r="L27" s="56">
        <f>Formato!L31</f>
        <v>1034660</v>
      </c>
      <c r="M27" s="56" t="str">
        <f>Formato!M31</f>
        <v>Se glosa Los items con código 13580, descripcion Osteosíntesis en tibia o peroné correspondiente a Pertinencia en función a 6.23, por la cantidad: 1, por el valor de 975.500 debido a: las lesiones descritas en la hoja quirúrgica con los procedimientos corresponden al codigo 18242 Osteosíntesis fracturas de tobillo grupo 11 se debe ajustar se glosa la diferencia ||Se glosa Los items con código 2156, descripcion HIDROXIDO DE ALUMMAGN SIMETI correspondiente a Pertinencia en función a 6.07, por la cantidad: 14, por el valor de 34.160 debido a: no relacionado con lesiones en accidente de transito||Se glosa Los items con código 4006, descripcion MULETAS  CONVENCIONAL TALLA M correspondiente a Tarifas en función a 2.06, por la cantidad: 1, por el valor de 25.000 debido a: se glosa mayor valor cobrado en muletas, se reconoce de acuerdo al precio promedio de mercado por valor de  65.000, se glosa la diferencia||</v>
      </c>
      <c r="N27" s="56" t="e">
        <f>Formato!#REF!</f>
        <v>#REF!</v>
      </c>
      <c r="O27" s="58" t="e">
        <f>VLOOKUP($N27,Hoja1!$C$2:$D$20,2,0)</f>
        <v>#REF!</v>
      </c>
      <c r="P27" s="58" t="e">
        <f>Formato!#REF!</f>
        <v>#REF!</v>
      </c>
      <c r="Q27" s="58" t="e">
        <f>Formato!#REF!</f>
        <v>#REF!</v>
      </c>
      <c r="R27" s="59">
        <f>Formato!N31</f>
        <v>45470</v>
      </c>
      <c r="S27" s="60">
        <f>Formato!O31</f>
        <v>8214458</v>
      </c>
      <c r="T27" s="58">
        <f>Formato!P31</f>
        <v>167642</v>
      </c>
      <c r="U27" s="58">
        <f>Formato!Q31</f>
        <v>0</v>
      </c>
      <c r="V27" s="58">
        <f>Formato!R31</f>
        <v>800584139</v>
      </c>
      <c r="W27" s="60">
        <f>Formato!S31</f>
        <v>1034660</v>
      </c>
      <c r="X27" s="60">
        <f>Formato!T31</f>
        <v>0</v>
      </c>
      <c r="Y27" s="60">
        <f>Formato!U31</f>
        <v>0</v>
      </c>
      <c r="Z27" s="60">
        <f>Formato!V31</f>
        <v>0</v>
      </c>
      <c r="AA27" s="60">
        <f>Formato!W31</f>
        <v>0</v>
      </c>
      <c r="AB27" s="61">
        <f t="shared" si="0"/>
        <v>1034660</v>
      </c>
    </row>
    <row r="28" spans="1:28" ht="67.5" x14ac:dyDescent="0.2">
      <c r="A28" s="56">
        <f>Formato!A32</f>
        <v>27</v>
      </c>
      <c r="B28" s="56">
        <f>Formato!B32</f>
        <v>36220</v>
      </c>
      <c r="C28" s="56" t="str">
        <f>Formato!C32</f>
        <v>FABO36220</v>
      </c>
      <c r="D28" s="56">
        <f>Formato!D32</f>
        <v>32983</v>
      </c>
      <c r="E28" s="56" t="str">
        <f>Formato!E32</f>
        <v>AZCARATE CAÑAS JUAN SEBASTIAN</v>
      </c>
      <c r="F28" s="56" t="str">
        <f>Formato!F32</f>
        <v xml:space="preserve">TI 1112040341 </v>
      </c>
      <c r="G28" s="56">
        <f>Formato!G32</f>
        <v>3900006019</v>
      </c>
      <c r="H28" s="57">
        <f>Formato!H32</f>
        <v>44802</v>
      </c>
      <c r="I28" s="57">
        <f>Formato!I32</f>
        <v>44768</v>
      </c>
      <c r="J28" s="56">
        <f>Formato!J32</f>
        <v>629521</v>
      </c>
      <c r="K28" s="56">
        <f>Formato!K32</f>
        <v>629521</v>
      </c>
      <c r="L28" s="56">
        <f>Formato!L32</f>
        <v>629521</v>
      </c>
      <c r="M28" s="56" t="str">
        <f>Formato!M32</f>
        <v>Se glosa  en función a 3.65, por la cantidad: 1, por el valor de 629.521 debido a: La descripción del accidente de tránsito en historia clínica y Formulario Único de Reclamación por parte de las Instituciones Prestadoras de Servicios de Salud no es clara por lo tanto no es posible establecer la veracidad de los hechos||Respuesta Glosa: ca_ksogamoso - 29/12/2022| Se reitera glosa, La descripción del accidente de tránsito en historia clínica y Formulario Único de Reclamación por parte de las Instituciones Prestadoras de Servicios de Salud no es clara por lo tanto no es posible establecer la veracidad de los hechos, de acuerdo auditoria de campo se determino que se trata de un caso de poliza prestada.||Respuesta Glosa: cperez - 04/07/2023| Se reitera objeción: La descripción del accidente de tránsito en historia clínica y Formulario Único de Reclamación por parte de las Instituciones Prestadoras de Servicios de Salud no es clara por lo tanto no es posible establecer la veracidad de los hechos, de acuerdo auditoria de campo se determino que se trata de un caso de poliza prestada.||Respuesta Glosa: cperez - 04/09/2023| Se reitera objeción: La descripción del accidente de tránsito en historia clínica y Formulario Único de Reclamación por parte de las Instituciones Prestadoras de Servicios de Salud no es clara por lo tanto no es posible establecer la veracidad de los hechos, de acuerdo auditoria de campo se determino que se trata de un caso de poliza prestada.||Respuesta Glosa: cperez - 05/10/2023| segun auditoria de campo se pudo determinar que las lesiones sufridas por el lesionado si son consecuencia de un evento de tránsito, sin embargo el automotor de placas CJM90G asegurado por nuestra compañía no estuvo involucrado en los hechos. ||Respuesta Glosa: cperez - 13/03/2023| Se reitera glosa se revisa soportes y respuesta: La descripción del accidente de tránsito en historia clínica y Formulario Único de Reclamación por parte de las Instituciones Prestadoras de Servicios de Salud no es clara por lo tanto no es posible establecer la veracidad de los hechos, de acuerdo auditoria de campo se determino que se trata de un caso de poliza prestada.||Respuesta Glosa: cperez - 19/05/2023| Se reitera objeción:  La descripción del accidente de tránsito en historia clínica y Formulario Único de Reclamación por parte de las Instituciones Prestadoras de Servicios de Salud no es clara por lo tanto no es posible establecer la veracidad de los hechos, de acuerdo auditoria de campo se determino que se trata de un caso de poliza prestada.||Respuesta Glosa: cperez - 21/02/2024| Se reitera objeción: segun auditoria de campo se pudo determinar que las lesiones sufridas por el lesionado si son consecuencia de un evento de tránsito, sin embargo el automotor de placas CJM90G asegurado por nuestra compañía no estuvo involucrado en los hechos.||Respuesta Glosa: Impira - 29/04/2024| Se reitera objeción: segun auditoria de campo se pudo determinar que las lesiones sufridas por el lesionado si son consecuencia de un evento de tránsito, sin embargo el automotor de placas CJM90G asegurado por nuestra compañía no estuvo involucrado en los hechos.||Respuesta Glosa: vruiz - 24/11/2022| Se glosa en función a 3.65, por la cantidad: 1, por el valor de 629.521 debido a: La descripción del accidente de tránsito en historia clínica y Formulario Único de Reclamación por parte de las Instituciones Prestadoras de Servicios de Salud no es clara por lo tanto no es posible establecer la veracidad de los hechos||</v>
      </c>
      <c r="N28" s="56" t="e">
        <f>Formato!#REF!</f>
        <v>#REF!</v>
      </c>
      <c r="O28" s="58" t="e">
        <f>VLOOKUP($N28,Hoja1!$C$2:$D$20,2,0)</f>
        <v>#REF!</v>
      </c>
      <c r="P28" s="58" t="e">
        <f>Formato!#REF!</f>
        <v>#REF!</v>
      </c>
      <c r="Q28" s="58" t="e">
        <f>Formato!#REF!</f>
        <v>#REF!</v>
      </c>
      <c r="R28" s="59" t="str">
        <f>Formato!N32</f>
        <v/>
      </c>
      <c r="S28" s="60">
        <f>Formato!O32</f>
        <v>0</v>
      </c>
      <c r="T28" s="58">
        <f>Formato!P32</f>
        <v>0</v>
      </c>
      <c r="U28" s="58">
        <f>Formato!Q32</f>
        <v>0</v>
      </c>
      <c r="V28" s="58">
        <f>Formato!R32</f>
        <v>0</v>
      </c>
      <c r="W28" s="60">
        <f>Formato!S32</f>
        <v>0</v>
      </c>
      <c r="X28" s="60">
        <f>Formato!T32</f>
        <v>0</v>
      </c>
      <c r="Y28" s="60">
        <f>Formato!U32</f>
        <v>0</v>
      </c>
      <c r="Z28" s="60">
        <f>Formato!V32</f>
        <v>629521</v>
      </c>
      <c r="AA28" s="60">
        <f>Formato!W32</f>
        <v>0</v>
      </c>
      <c r="AB28" s="61">
        <v>0</v>
      </c>
    </row>
    <row r="29" spans="1:28" ht="56.25" x14ac:dyDescent="0.2">
      <c r="A29" s="56">
        <f>Formato!A33</f>
        <v>28</v>
      </c>
      <c r="B29" s="56">
        <f>Formato!B33</f>
        <v>5620</v>
      </c>
      <c r="C29" s="56" t="str">
        <f>Formato!C33</f>
        <v>FACO5620</v>
      </c>
      <c r="D29" s="56">
        <f>Formato!D33</f>
        <v>0</v>
      </c>
      <c r="E29" s="56">
        <f>Formato!E33</f>
        <v>0</v>
      </c>
      <c r="F29" s="56">
        <f>Formato!F33</f>
        <v>0</v>
      </c>
      <c r="G29" s="56">
        <f>Formato!G33</f>
        <v>0</v>
      </c>
      <c r="H29" s="57">
        <f>Formato!H33</f>
        <v>0</v>
      </c>
      <c r="I29" s="57">
        <f>Formato!I33</f>
        <v>0</v>
      </c>
      <c r="J29" s="56">
        <f>Formato!J33</f>
        <v>648150</v>
      </c>
      <c r="K29" s="56">
        <f>Formato!K33</f>
        <v>648150</v>
      </c>
      <c r="L29" s="56">
        <f>Formato!L33</f>
        <v>648150</v>
      </c>
      <c r="M29" s="56" t="str">
        <f>Formato!M33</f>
        <v>Reclamación no registra en sistema.</v>
      </c>
      <c r="N29" s="56" t="e">
        <f>Formato!#REF!</f>
        <v>#REF!</v>
      </c>
      <c r="O29" s="58" t="e">
        <f>VLOOKUP($N29,Hoja1!$C$2:$D$20,2,0)</f>
        <v>#REF!</v>
      </c>
      <c r="P29" s="58" t="e">
        <f>Formato!#REF!</f>
        <v>#REF!</v>
      </c>
      <c r="Q29" s="58" t="e">
        <f>Formato!#REF!</f>
        <v>#REF!</v>
      </c>
      <c r="R29" s="59">
        <f>Formato!N33</f>
        <v>0</v>
      </c>
      <c r="S29" s="60">
        <f>Formato!O33</f>
        <v>0</v>
      </c>
      <c r="T29" s="58">
        <f>Formato!P33</f>
        <v>0</v>
      </c>
      <c r="U29" s="58">
        <f>Formato!Q33</f>
        <v>0</v>
      </c>
      <c r="V29" s="58">
        <f>Formato!R33</f>
        <v>0</v>
      </c>
      <c r="W29" s="60">
        <f>Formato!S33</f>
        <v>0</v>
      </c>
      <c r="X29" s="60">
        <f>Formato!T33</f>
        <v>0</v>
      </c>
      <c r="Y29" s="60">
        <f>Formato!U33</f>
        <v>0</v>
      </c>
      <c r="Z29" s="60">
        <f>Formato!V33</f>
        <v>0</v>
      </c>
      <c r="AA29" s="60">
        <f>Formato!W33</f>
        <v>648150</v>
      </c>
      <c r="AB29" s="61">
        <f t="shared" si="0"/>
        <v>0</v>
      </c>
    </row>
    <row r="30" spans="1:28" ht="56.25" x14ac:dyDescent="0.2">
      <c r="A30" s="56">
        <f>Formato!A34</f>
        <v>29</v>
      </c>
      <c r="B30" s="56">
        <f>Formato!B34</f>
        <v>41951</v>
      </c>
      <c r="C30" s="56" t="str">
        <f>Formato!C34</f>
        <v>FABO41951</v>
      </c>
      <c r="D30" s="56">
        <f>Formato!D34</f>
        <v>0</v>
      </c>
      <c r="E30" s="56">
        <f>Formato!E34</f>
        <v>0</v>
      </c>
      <c r="F30" s="56">
        <f>Formato!F34</f>
        <v>0</v>
      </c>
      <c r="G30" s="56">
        <f>Formato!G34</f>
        <v>0</v>
      </c>
      <c r="H30" s="57">
        <f>Formato!H34</f>
        <v>0</v>
      </c>
      <c r="I30" s="57">
        <f>Formato!I34</f>
        <v>0</v>
      </c>
      <c r="J30" s="56">
        <f>Formato!J34</f>
        <v>56300</v>
      </c>
      <c r="K30" s="56">
        <f>Formato!K34</f>
        <v>56300</v>
      </c>
      <c r="L30" s="56">
        <f>Formato!L34</f>
        <v>56300</v>
      </c>
      <c r="M30" s="56" t="str">
        <f>Formato!M34</f>
        <v>Reclamación no registra en sistema.</v>
      </c>
      <c r="N30" s="56" t="e">
        <f>Formato!#REF!</f>
        <v>#REF!</v>
      </c>
      <c r="O30" s="58" t="e">
        <f>VLOOKUP($N30,Hoja1!$C$2:$D$20,2,0)</f>
        <v>#REF!</v>
      </c>
      <c r="P30" s="58" t="e">
        <f>Formato!#REF!</f>
        <v>#REF!</v>
      </c>
      <c r="Q30" s="58" t="e">
        <f>Formato!#REF!</f>
        <v>#REF!</v>
      </c>
      <c r="R30" s="59">
        <f>Formato!N34</f>
        <v>0</v>
      </c>
      <c r="S30" s="60">
        <f>Formato!O34</f>
        <v>0</v>
      </c>
      <c r="T30" s="58">
        <f>Formato!P34</f>
        <v>0</v>
      </c>
      <c r="U30" s="58">
        <f>Formato!Q34</f>
        <v>0</v>
      </c>
      <c r="V30" s="58">
        <f>Formato!R34</f>
        <v>0</v>
      </c>
      <c r="W30" s="60">
        <f>Formato!S34</f>
        <v>0</v>
      </c>
      <c r="X30" s="60">
        <f>Formato!T34</f>
        <v>0</v>
      </c>
      <c r="Y30" s="60">
        <f>Formato!U34</f>
        <v>0</v>
      </c>
      <c r="Z30" s="60">
        <f>Formato!V34</f>
        <v>0</v>
      </c>
      <c r="AA30" s="60">
        <f>Formato!W34</f>
        <v>56300</v>
      </c>
      <c r="AB30" s="61">
        <f t="shared" si="0"/>
        <v>0</v>
      </c>
    </row>
    <row r="31" spans="1:28" ht="56.25" x14ac:dyDescent="0.2">
      <c r="A31" s="56">
        <f>Formato!A35</f>
        <v>30</v>
      </c>
      <c r="B31" s="56">
        <f>Formato!B35</f>
        <v>42811</v>
      </c>
      <c r="C31" s="56" t="str">
        <f>Formato!C35</f>
        <v>FABO42811</v>
      </c>
      <c r="D31" s="56">
        <f>Formato!D35</f>
        <v>0</v>
      </c>
      <c r="E31" s="56">
        <f>Formato!E35</f>
        <v>0</v>
      </c>
      <c r="F31" s="56">
        <f>Formato!F35</f>
        <v>0</v>
      </c>
      <c r="G31" s="56">
        <f>Formato!G35</f>
        <v>0</v>
      </c>
      <c r="H31" s="57">
        <f>Formato!H35</f>
        <v>0</v>
      </c>
      <c r="I31" s="57">
        <f>Formato!I35</f>
        <v>0</v>
      </c>
      <c r="J31" s="56">
        <f>Formato!J35</f>
        <v>80000</v>
      </c>
      <c r="K31" s="56">
        <f>Formato!K35</f>
        <v>80000</v>
      </c>
      <c r="L31" s="56">
        <f>Formato!L35</f>
        <v>80000</v>
      </c>
      <c r="M31" s="56" t="str">
        <f>Formato!M35</f>
        <v>Reclamación no registra en sistema.</v>
      </c>
      <c r="N31" s="56" t="e">
        <f>Formato!#REF!</f>
        <v>#REF!</v>
      </c>
      <c r="O31" s="58" t="e">
        <f>VLOOKUP($N31,Hoja1!$C$2:$D$20,2,0)</f>
        <v>#REF!</v>
      </c>
      <c r="P31" s="58" t="e">
        <f>Formato!#REF!</f>
        <v>#REF!</v>
      </c>
      <c r="Q31" s="58" t="e">
        <f>Formato!#REF!</f>
        <v>#REF!</v>
      </c>
      <c r="R31" s="59">
        <f>Formato!N35</f>
        <v>0</v>
      </c>
      <c r="S31" s="60">
        <f>Formato!O35</f>
        <v>0</v>
      </c>
      <c r="T31" s="58">
        <f>Formato!P35</f>
        <v>0</v>
      </c>
      <c r="U31" s="58">
        <f>Formato!Q35</f>
        <v>0</v>
      </c>
      <c r="V31" s="58">
        <f>Formato!R35</f>
        <v>0</v>
      </c>
      <c r="W31" s="60">
        <f>Formato!S35</f>
        <v>0</v>
      </c>
      <c r="X31" s="60">
        <f>Formato!T35</f>
        <v>0</v>
      </c>
      <c r="Y31" s="60">
        <f>Formato!U35</f>
        <v>0</v>
      </c>
      <c r="Z31" s="60">
        <f>Formato!V35</f>
        <v>0</v>
      </c>
      <c r="AA31" s="60">
        <f>Formato!W35</f>
        <v>80000</v>
      </c>
      <c r="AB31" s="61">
        <f t="shared" si="0"/>
        <v>0</v>
      </c>
    </row>
    <row r="32" spans="1:28" ht="56.25" x14ac:dyDescent="0.2">
      <c r="A32" s="56">
        <f>Formato!A36</f>
        <v>31</v>
      </c>
      <c r="B32" s="56">
        <f>Formato!B36</f>
        <v>64801</v>
      </c>
      <c r="C32" s="56" t="str">
        <f>Formato!C36</f>
        <v>FABO64801</v>
      </c>
      <c r="D32" s="56">
        <f>Formato!D36</f>
        <v>0</v>
      </c>
      <c r="E32" s="56">
        <f>Formato!E36</f>
        <v>0</v>
      </c>
      <c r="F32" s="56">
        <f>Formato!F36</f>
        <v>0</v>
      </c>
      <c r="G32" s="56">
        <f>Formato!G36</f>
        <v>0</v>
      </c>
      <c r="H32" s="57">
        <f>Formato!H36</f>
        <v>0</v>
      </c>
      <c r="I32" s="57">
        <f>Formato!I36</f>
        <v>0</v>
      </c>
      <c r="J32" s="56">
        <f>Formato!J36</f>
        <v>64500</v>
      </c>
      <c r="K32" s="56">
        <f>Formato!K36</f>
        <v>64500</v>
      </c>
      <c r="L32" s="56">
        <f>Formato!L36</f>
        <v>64500</v>
      </c>
      <c r="M32" s="56" t="str">
        <f>Formato!M36</f>
        <v>Reclamación no registra en sistema.</v>
      </c>
      <c r="N32" s="56" t="e">
        <f>Formato!#REF!</f>
        <v>#REF!</v>
      </c>
      <c r="O32" s="58" t="e">
        <f>VLOOKUP($N32,Hoja1!$C$2:$D$20,2,0)</f>
        <v>#REF!</v>
      </c>
      <c r="P32" s="58" t="e">
        <f>Formato!#REF!</f>
        <v>#REF!</v>
      </c>
      <c r="Q32" s="58" t="e">
        <f>Formato!#REF!</f>
        <v>#REF!</v>
      </c>
      <c r="R32" s="59">
        <f>Formato!N36</f>
        <v>0</v>
      </c>
      <c r="S32" s="60">
        <f>Formato!O36</f>
        <v>0</v>
      </c>
      <c r="T32" s="58">
        <f>Formato!P36</f>
        <v>0</v>
      </c>
      <c r="U32" s="58">
        <f>Formato!Q36</f>
        <v>0</v>
      </c>
      <c r="V32" s="58">
        <f>Formato!R36</f>
        <v>0</v>
      </c>
      <c r="W32" s="60">
        <f>Formato!S36</f>
        <v>0</v>
      </c>
      <c r="X32" s="60">
        <f>Formato!T36</f>
        <v>0</v>
      </c>
      <c r="Y32" s="60">
        <f>Formato!U36</f>
        <v>0</v>
      </c>
      <c r="Z32" s="60">
        <f>Formato!V36</f>
        <v>0</v>
      </c>
      <c r="AA32" s="60">
        <f>Formato!W36</f>
        <v>64500</v>
      </c>
      <c r="AB32" s="61">
        <f t="shared" si="0"/>
        <v>0</v>
      </c>
    </row>
    <row r="33" spans="1:28" ht="67.5" x14ac:dyDescent="0.2">
      <c r="A33" s="56">
        <f>Formato!A37</f>
        <v>32</v>
      </c>
      <c r="B33" s="56">
        <f>Formato!B37</f>
        <v>36219</v>
      </c>
      <c r="C33" s="56" t="str">
        <f>Formato!C37</f>
        <v>FABO36219</v>
      </c>
      <c r="D33" s="56">
        <f>Formato!D37</f>
        <v>32984</v>
      </c>
      <c r="E33" s="56" t="str">
        <f>Formato!E37</f>
        <v>MANZANO FORERO BRANDON ALEXIS</v>
      </c>
      <c r="F33" s="56" t="str">
        <f>Formato!F37</f>
        <v xml:space="preserve">CC 1193226642 </v>
      </c>
      <c r="G33" s="56">
        <f>Formato!G37</f>
        <v>3900006019</v>
      </c>
      <c r="H33" s="57">
        <f>Formato!H37</f>
        <v>44802</v>
      </c>
      <c r="I33" s="57">
        <f>Formato!I37</f>
        <v>44768</v>
      </c>
      <c r="J33" s="56">
        <f>Formato!J37</f>
        <v>479271</v>
      </c>
      <c r="K33" s="56">
        <f>Formato!K37</f>
        <v>479271</v>
      </c>
      <c r="L33" s="56">
        <f>Formato!L37</f>
        <v>479271</v>
      </c>
      <c r="M33" s="56" t="str">
        <f>Formato!M37</f>
        <v>Se glosa  en función a 3.65, por la cantidad: 1, por el valor de 479.271 debido a: La descripción del accidente de tránsito en historia clínica y Formulario Único de Reclamación por parte de las Instituciones Prestadoras de Servicios de Salud no es clara por lo tanto no es posible establecer la veracidad de los hechos||Respuesta Glosa: ca_ksogamoso - 29/12/2022| Se reitera glosa, La descripción del accidente de tránsito en historia clínica y Formulario Único de Reclamación por parte de las Instituciones Prestadoras de Servicios de Salud no es clara por lo tanto no es posible establecer la veracidad de los hechos, de acuerdo auditoria de campo se determino que se trata de un caso de poliza prestada.||Respuesta Glosa: cperez - 04/07/2023| Se reitera glosa: La descripción del accidente de tránsito en historia clínica y Formulario Único de Reclamación por parte de las Instituciones Prestadoras de Servicios de Salud no es clara por lo tanto no es posible establecer la veracidad de los hechos, de acuerdo auditoria de campo se determino que se trata de un caso de poliza prestada.||Respuesta Glosa: cperez - 05/10/2023| Se reitera objeción: según procedimiento de auditoría de campo se pudo determinar que las lesiones sufridas por el paciente si son consecuencia de un accidente de tránsito, sin embargo, las mismas no fueron ocasionadas por la motocicleta de placa CJM90G||Respuesta Glosa: cperez - 13/03/2023| Se reitera glosa se revisa soportes y respuesta: La descripción del accidente de tránsito en historia clínica y Formulario Único de Reclamación por parte de las Instituciones Prestadoras de Servicios de Salud no es clara por lo tanto no es posible establecer la veracidad de los hechos, de acuerdo auditoria de campo se determino que se trata de un caso de poliza prestada.||Respuesta Glosa: cperez - 19/05/2023| Se reitera objeción:  La descripción del accidente de tránsito en historia clínica y Formulario Único de Reclamación por parte de las Instituciones Prestadoras de Servicios de Salud no es clara por lo tanto no es posible establecer la veracidad de los hechos, de acuerdo auditoria de campo se determino que se trata de un caso de poliza prestada.||Respuesta Glosa: cperez - 21/02/2024| Se reitera objeción: según procedimiento de auditoría de campo se pudo determinar que las lesiones sufridas por el paciente si son consecuencia de un accidente de tránsito, sin embargo, las mismas no fueron ocasionadas por la motocicleta de placa CJM90G||Respuesta Glosa: cperez - 31/08/2023| según procedimiento de auditoría de campo se pudo determinar que las lesiones sufridas por el paciente si son consecuencia de un accidente de tránsito, sin embargo, las mismas no fueron ocasionadas por la motocicleta de placa CJM90G||Respuesta Glosa: Impira - 29/04/2024| Se reitera objeción: según procedimiento de auditoría de campo se pudo determinar que las lesiones sufridas por el paciente si son consecuencia de un accidente de tránsito, sin embargo, las mismas no fueron ocasionadas por la motocicleta de placa CJM90G||Respuesta Glosa: vruiz - 24/11/2022| Se glosa en función a 3.65, por la cantidad: 1, por el valor de 479.271 debido a: La descripción del accidente de tránsito en historia clínica y Formulario Único de Reclamación por parte de las Instituciones Prestadoras de Servicios de Salud no es clara por lo tanto no es posible establecer la veracidad de los hechos||</v>
      </c>
      <c r="N33" s="56" t="e">
        <f>Formato!#REF!</f>
        <v>#REF!</v>
      </c>
      <c r="O33" s="58" t="e">
        <f>VLOOKUP($N33,Hoja1!$C$2:$D$20,2,0)</f>
        <v>#REF!</v>
      </c>
      <c r="P33" s="58" t="e">
        <f>Formato!#REF!</f>
        <v>#REF!</v>
      </c>
      <c r="Q33" s="58" t="e">
        <f>Formato!#REF!</f>
        <v>#REF!</v>
      </c>
      <c r="R33" s="59" t="str">
        <f>Formato!N37</f>
        <v/>
      </c>
      <c r="S33" s="60">
        <f>Formato!O37</f>
        <v>0</v>
      </c>
      <c r="T33" s="58">
        <f>Formato!P37</f>
        <v>0</v>
      </c>
      <c r="U33" s="58">
        <f>Formato!Q37</f>
        <v>0</v>
      </c>
      <c r="V33" s="58">
        <f>Formato!R37</f>
        <v>0</v>
      </c>
      <c r="W33" s="60">
        <f>Formato!S37</f>
        <v>0</v>
      </c>
      <c r="X33" s="60">
        <f>Formato!T37</f>
        <v>479271</v>
      </c>
      <c r="Y33" s="60">
        <f>Formato!U37</f>
        <v>0</v>
      </c>
      <c r="Z33" s="60">
        <f>Formato!V37</f>
        <v>0</v>
      </c>
      <c r="AA33" s="60">
        <f>Formato!W37</f>
        <v>0</v>
      </c>
      <c r="AB33" s="61">
        <f t="shared" si="0"/>
        <v>479271</v>
      </c>
    </row>
    <row r="34" spans="1:28" ht="67.5" x14ac:dyDescent="0.2">
      <c r="A34" s="56">
        <f>Formato!A38</f>
        <v>33</v>
      </c>
      <c r="B34" s="56">
        <f>Formato!B38</f>
        <v>58897</v>
      </c>
      <c r="C34" s="56" t="str">
        <f>Formato!C38</f>
        <v>FABO58897</v>
      </c>
      <c r="D34" s="56">
        <f>Formato!D38</f>
        <v>32635</v>
      </c>
      <c r="E34" s="56" t="str">
        <f>Formato!E38</f>
        <v>PEDROZA GONZALEZ MARIA DEL SOCORRO</v>
      </c>
      <c r="F34" s="56" t="str">
        <f>Formato!F38</f>
        <v xml:space="preserve">CC 29886862 </v>
      </c>
      <c r="G34" s="56">
        <f>Formato!G38</f>
        <v>7000005432</v>
      </c>
      <c r="H34" s="57">
        <f>Formato!H38</f>
        <v>45079</v>
      </c>
      <c r="I34" s="57">
        <f>Formato!I38</f>
        <v>45029</v>
      </c>
      <c r="J34" s="56">
        <f>Formato!J38</f>
        <v>286000</v>
      </c>
      <c r="K34" s="56">
        <f>Formato!K38</f>
        <v>286000</v>
      </c>
      <c r="L34" s="56">
        <f>Formato!L38</f>
        <v>286000</v>
      </c>
      <c r="M34" s="56" t="str">
        <f>Formato!M38</f>
        <v>Se glosa  en función a 3.65, por la cantidad: 1, por el valor de 286.000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sin observaciones en auditoria integral.||Respuesta Glosa: cperez - 15/01/2024| Se reitera objeción: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sin observaciones en auditoria integral.||Respuesta Glosa: cperez - 21/02/2024| Se reitera objeción: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sin observaciones en auditoria integral.||</v>
      </c>
      <c r="N34" s="56" t="e">
        <f>Formato!#REF!</f>
        <v>#REF!</v>
      </c>
      <c r="O34" s="58" t="e">
        <f>VLOOKUP($N34,Hoja1!$C$2:$D$20,2,0)</f>
        <v>#REF!</v>
      </c>
      <c r="P34" s="58" t="e">
        <f>Formato!#REF!</f>
        <v>#REF!</v>
      </c>
      <c r="Q34" s="58" t="e">
        <f>Formato!#REF!</f>
        <v>#REF!</v>
      </c>
      <c r="R34" s="59" t="str">
        <f>Formato!N38</f>
        <v/>
      </c>
      <c r="S34" s="60">
        <f>Formato!O38</f>
        <v>0</v>
      </c>
      <c r="T34" s="58">
        <f>Formato!P38</f>
        <v>0</v>
      </c>
      <c r="U34" s="58">
        <f>Formato!Q38</f>
        <v>0</v>
      </c>
      <c r="V34" s="58">
        <f>Formato!R38</f>
        <v>0</v>
      </c>
      <c r="W34" s="60">
        <f>Formato!S38</f>
        <v>0</v>
      </c>
      <c r="X34" s="60">
        <f>Formato!T38</f>
        <v>286000</v>
      </c>
      <c r="Y34" s="60">
        <f>Formato!U38</f>
        <v>0</v>
      </c>
      <c r="Z34" s="60">
        <f>Formato!V38</f>
        <v>0</v>
      </c>
      <c r="AA34" s="60">
        <f>Formato!W38</f>
        <v>0</v>
      </c>
      <c r="AB34" s="61">
        <f t="shared" si="0"/>
        <v>286000</v>
      </c>
    </row>
    <row r="35" spans="1:28" ht="67.5" x14ac:dyDescent="0.2">
      <c r="A35" s="56">
        <f>Formato!A39</f>
        <v>34</v>
      </c>
      <c r="B35" s="56">
        <f>Formato!B39</f>
        <v>59883</v>
      </c>
      <c r="C35" s="56" t="str">
        <f>Formato!C39</f>
        <v>FABO59883</v>
      </c>
      <c r="D35" s="56">
        <f>Formato!D39</f>
        <v>32641</v>
      </c>
      <c r="E35" s="56" t="str">
        <f>Formato!E39</f>
        <v>TORRES TORO PAULA ANDREA</v>
      </c>
      <c r="F35" s="56" t="str">
        <f>Formato!F39</f>
        <v xml:space="preserve">CC 1116268048 </v>
      </c>
      <c r="G35" s="56">
        <f>Formato!G39</f>
        <v>7000004197</v>
      </c>
      <c r="H35" s="57">
        <f>Formato!H39</f>
        <v>45090</v>
      </c>
      <c r="I35" s="57">
        <f>Formato!I39</f>
        <v>45071</v>
      </c>
      <c r="J35" s="56">
        <f>Formato!J39</f>
        <v>64500</v>
      </c>
      <c r="K35" s="56">
        <f>Formato!K39</f>
        <v>64500</v>
      </c>
      <c r="L35" s="56">
        <f>Formato!L39</f>
        <v>64500</v>
      </c>
      <c r="M35" s="56" t="str">
        <f>Formato!M39</f>
        <v>Se glosa  en función a 3.65, por la cantidad: 1, por el valor de 64.500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paciente.||Respuesta Glosa: cperez - 15/01/2024| Se reitera objeción por 3.65 se revisa soportes y respuesta no se pudo confirmar ocurrencia en modo, tiempo y lugar ||Respuesta Glosa: cperez - 21/02/2024| Se reitera objeción por 3.65 se revisa soportes y respuesta no se pudo confirmar ocurrencia en modo, tiempo y lugar||</v>
      </c>
      <c r="N35" s="56" t="e">
        <f>Formato!#REF!</f>
        <v>#REF!</v>
      </c>
      <c r="O35" s="58" t="e">
        <f>VLOOKUP($N35,Hoja1!$C$2:$D$20,2,0)</f>
        <v>#REF!</v>
      </c>
      <c r="P35" s="58" t="e">
        <f>Formato!#REF!</f>
        <v>#REF!</v>
      </c>
      <c r="Q35" s="58" t="e">
        <f>Formato!#REF!</f>
        <v>#REF!</v>
      </c>
      <c r="R35" s="59" t="str">
        <f>Formato!N39</f>
        <v/>
      </c>
      <c r="S35" s="60">
        <f>Formato!O39</f>
        <v>0</v>
      </c>
      <c r="T35" s="58">
        <f>Formato!P39</f>
        <v>0</v>
      </c>
      <c r="U35" s="58">
        <f>Formato!Q39</f>
        <v>0</v>
      </c>
      <c r="V35" s="58">
        <f>Formato!R39</f>
        <v>0</v>
      </c>
      <c r="W35" s="60">
        <f>Formato!S39</f>
        <v>0</v>
      </c>
      <c r="X35" s="60">
        <f>Formato!T39</f>
        <v>64500</v>
      </c>
      <c r="Y35" s="60">
        <f>Formato!U39</f>
        <v>0</v>
      </c>
      <c r="Z35" s="60">
        <f>Formato!V39</f>
        <v>0</v>
      </c>
      <c r="AA35" s="60">
        <f>Formato!W39</f>
        <v>0</v>
      </c>
      <c r="AB35" s="61">
        <f t="shared" si="0"/>
        <v>64500</v>
      </c>
    </row>
    <row r="36" spans="1:28" ht="67.5" x14ac:dyDescent="0.2">
      <c r="A36" s="56">
        <f>Formato!A40</f>
        <v>35</v>
      </c>
      <c r="B36" s="56">
        <f>Formato!B40</f>
        <v>60014</v>
      </c>
      <c r="C36" s="56" t="str">
        <f>Formato!C40</f>
        <v>FABO60014</v>
      </c>
      <c r="D36" s="56">
        <f>Formato!D40</f>
        <v>32641</v>
      </c>
      <c r="E36" s="56" t="str">
        <f>Formato!E40</f>
        <v>TORRES TORO PAULA ANDREA</v>
      </c>
      <c r="F36" s="56" t="str">
        <f>Formato!F40</f>
        <v xml:space="preserve">CC 1116268048 </v>
      </c>
      <c r="G36" s="56">
        <f>Formato!G40</f>
        <v>7000004197</v>
      </c>
      <c r="H36" s="57">
        <f>Formato!H40</f>
        <v>45090</v>
      </c>
      <c r="I36" s="57">
        <f>Formato!I40</f>
        <v>45064</v>
      </c>
      <c r="J36" s="56">
        <f>Formato!J40</f>
        <v>286000</v>
      </c>
      <c r="K36" s="56">
        <f>Formato!K40</f>
        <v>286000</v>
      </c>
      <c r="L36" s="56">
        <f>Formato!L40</f>
        <v>286000</v>
      </c>
      <c r="M36" s="56" t="str">
        <f>Formato!M40</f>
        <v>Se glosa  en función a 3.65, por la cantidad: 1, por el valor de 286.000 debido a: Se glosa la factura con el rubro Soportes en función a 3.65, por la cantidad: 1, por el valor de 286.000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adicional a esto se enuncia auditoría integral:Se glosa El item con código 29112, descripcion Terapia física, sesión correspondiente a Pertinencia en función a 6.23, por la cantidad: 4, por el valor de 114.000 debido a: No se considera pertinente la realización diaria de terapias físicas, de los días (1 mayo 2023,24 de mayo,26 de mayo 2023,31 de mayo 2023) toda vez que no cumplen con el objetivo principal de rehabilitación, al generar sobrecargas musculares a la zona tratada , donde los efectos terapéuticos no son los adecuados. La frecuencia diaria de terapias no mejora fortalecimiento, resistencia ni movilidad de las articulaciones. Por lo anterior se considera que la frecuencia de utilización de terapias físicas en forma diaria no es pertinente y racional.||Respuesta Glosa: cperez - 15/01/2024| Se reitera objeción por 3.65 se revisa soportes y respuesta no se pudo confirmar ocurrencia en modo, tiempo y lugar, se reitera auditoria integral:  Se glosa El item con código 29112, descripcion Terapia física, sesión correspondiente a Pertinencia en función a 6.23, por la cantidad: 4, por el valor de 114.000 debido a: No se considera pertinente la realización diaria de terapias físicas, de los días (1 mayo 2023,24 de mayo,26 de mayo 2023,31 de mayo 2023) toda vez que no cumplen con el objetivo principal de rehabilitación, al generar sobrecargas musculares a la zona tratada , donde los efectos terapéuticos no son los adecuados. La frecuencia diaria de terapias no mejora fortalecimiento, resistencia ni movilidad de las articulaciones. Por lo anterior se considera que la frecuencia de utilización de terapias físicas en forma diaria no es pertinente y racional.||Respuesta Glosa: cperez - 21/02/2024| Se reitera objeción por 3.65 se revisa soportes y respuesta no se pudo confirmar ocurrencia en modo, tiempo y lugar, se reitera auditoria integral: Se glosa El item con código 29112, descripcion Terapia física, sesión correspondiente a Pertinencia en función a 6.23, por la cantidad: 4, por el valor de 114.000 debido a: No se considera pertinente la realización diaria de terapias físicas, de los días (1 mayo 2023,24 de mayo,26 de mayo 2023,31 de mayo 2023) toda vez que no cumplen con el objetivo principal de rehabilitación, al generar sobrecargas musculares a la zona tratada , donde los efectos terapéuticos no son los adecuados. La frecuencia diaria de terapias no mejora fortalecimiento, resistencia ni movilidad de las articulaciones. Por lo anterior se considera que la frecuencia de utilización de terapias físicas en forma diaria no es pertinente y racional.||</v>
      </c>
      <c r="N36" s="56" t="e">
        <f>Formato!#REF!</f>
        <v>#REF!</v>
      </c>
      <c r="O36" s="58" t="e">
        <f>VLOOKUP($N36,Hoja1!$C$2:$D$20,2,0)</f>
        <v>#REF!</v>
      </c>
      <c r="P36" s="58" t="e">
        <f>Formato!#REF!</f>
        <v>#REF!</v>
      </c>
      <c r="Q36" s="58" t="e">
        <f>Formato!#REF!</f>
        <v>#REF!</v>
      </c>
      <c r="R36" s="59" t="str">
        <f>Formato!N40</f>
        <v/>
      </c>
      <c r="S36" s="60">
        <f>Formato!O40</f>
        <v>0</v>
      </c>
      <c r="T36" s="58">
        <f>Formato!P40</f>
        <v>0</v>
      </c>
      <c r="U36" s="58">
        <f>Formato!Q40</f>
        <v>0</v>
      </c>
      <c r="V36" s="58">
        <f>Formato!R40</f>
        <v>0</v>
      </c>
      <c r="W36" s="60">
        <f>Formato!S40</f>
        <v>0</v>
      </c>
      <c r="X36" s="60">
        <f>Formato!T40</f>
        <v>286000</v>
      </c>
      <c r="Y36" s="60">
        <f>Formato!U40</f>
        <v>0</v>
      </c>
      <c r="Z36" s="60">
        <f>Formato!V40</f>
        <v>0</v>
      </c>
      <c r="AA36" s="60">
        <f>Formato!W40</f>
        <v>0</v>
      </c>
      <c r="AB36" s="61">
        <f t="shared" si="0"/>
        <v>286000</v>
      </c>
    </row>
    <row r="37" spans="1:28" ht="67.5" x14ac:dyDescent="0.2">
      <c r="A37" s="56">
        <f>Formato!A41</f>
        <v>36</v>
      </c>
      <c r="B37" s="56">
        <f>Formato!B41</f>
        <v>72272</v>
      </c>
      <c r="C37" s="56" t="str">
        <f>Formato!C41</f>
        <v>FABO72272</v>
      </c>
      <c r="D37" s="56">
        <f>Formato!D41</f>
        <v>39163</v>
      </c>
      <c r="E37" s="56" t="str">
        <f>Formato!E41</f>
        <v>AGUDELO MOSQUERA VALENTINA</v>
      </c>
      <c r="F37" s="56" t="str">
        <f>Formato!F41</f>
        <v xml:space="preserve">CC 1116274619 </v>
      </c>
      <c r="G37" s="56">
        <f>Formato!G41</f>
        <v>5350021057</v>
      </c>
      <c r="H37" s="57">
        <f>Formato!H41</f>
        <v>45253</v>
      </c>
      <c r="I37" s="57">
        <f>Formato!I41</f>
        <v>45227</v>
      </c>
      <c r="J37" s="56">
        <f>Formato!J41</f>
        <v>242471</v>
      </c>
      <c r="K37" s="56">
        <f>Formato!K41</f>
        <v>242471</v>
      </c>
      <c r="L37" s="56">
        <f>Formato!L41</f>
        <v>242471</v>
      </c>
      <c r="M37" s="56" t="str">
        <f>Formato!M41</f>
        <v>Se glosa  en función a 3.65, por la cantidad: 1, por el valor de 242.471 debido a:  la información contenida en furips,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paciente.adicional a esto se enuncia auditoría integral:Se glosa El item con código 21105, descripcion Pelvis, cadera, articulaciones sacro ilíacas y coxo femorales correspondiente a Pertinencia en función a 6.08, por la cantidad: 1, por el valor de 69.100 debido a: o se considera pertinente la realización de radiografía de columna (escribir aquí si es cervical, dorsal o lumbar) teniendo en cuenta que en la historia clínica no se describen hallazgos a este nivel, que permitan sospechar lesión en esta región.||Respuesta Glosa: cperez - 21/02/2024| Se reitera objeción por 3.65 se revisa soportes y respuesta no se pudo confirmar ocurrencia en modo, tiempo y lugar, se reitera auditoria integral:  Se glosa El item con código 21105, descripcion Pelvis, cadera, articulaciones sacro ilíacas y coxo femorales correspondiente a Pertinencia en función a 6.08, por la cantidad: 1, por el valor de 69.100 debido a: o se considera pertinente la realización de radiografía de columna (escribir aquí si es cervical, dorsal o lumbar) teniendo en cuenta que en la historia clínica no se describen hallazgos a este nivel, que permitan sospechar lesión en esta región.||Respuesta Glosa: ysanchez - 16/01/2024| Se ratifica objeción de acuerdo con el concepto planteado inicialmente: Se glosa en función a 3.65, por la cantidad: 1, por el valor de 242.471 debido a: la información contenida en furips,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paciente.adicional a esto se enuncia auditoría integral:Se glosa El item con código 21105, descripcion Pelvis, cadera, articulaciones sacro ilíacas y coxo femorales correspondiente a Pertinencia en función a 6.08, por la cantidad: 1, por el valor de 69.100 debido a: o se considera pertinente la realización de radiografía de columna (escribir aquí si es cervical, dorsal o lumbar) teniendo en cuenta que en la historia clínica no se describen hallazgos a este nivel, que permitan sospechar lesión en esta región.||</v>
      </c>
      <c r="N37" s="56" t="e">
        <f>Formato!#REF!</f>
        <v>#REF!</v>
      </c>
      <c r="O37" s="58" t="e">
        <f>VLOOKUP($N37,Hoja1!$C$2:$D$20,2,0)</f>
        <v>#REF!</v>
      </c>
      <c r="P37" s="58" t="e">
        <f>Formato!#REF!</f>
        <v>#REF!</v>
      </c>
      <c r="Q37" s="58" t="e">
        <f>Formato!#REF!</f>
        <v>#REF!</v>
      </c>
      <c r="R37" s="59" t="str">
        <f>Formato!N41</f>
        <v/>
      </c>
      <c r="S37" s="60">
        <f>Formato!O41</f>
        <v>0</v>
      </c>
      <c r="T37" s="58">
        <f>Formato!P41</f>
        <v>0</v>
      </c>
      <c r="U37" s="58">
        <f>Formato!Q41</f>
        <v>0</v>
      </c>
      <c r="V37" s="58">
        <f>Formato!R41</f>
        <v>0</v>
      </c>
      <c r="W37" s="60">
        <f>Formato!S41</f>
        <v>0</v>
      </c>
      <c r="X37" s="60">
        <f>Formato!T41</f>
        <v>242471</v>
      </c>
      <c r="Y37" s="60">
        <f>Formato!U41</f>
        <v>0</v>
      </c>
      <c r="Z37" s="60">
        <f>Formato!V41</f>
        <v>0</v>
      </c>
      <c r="AA37" s="60">
        <f>Formato!W41</f>
        <v>0</v>
      </c>
      <c r="AB37" s="61">
        <f t="shared" si="0"/>
        <v>242471</v>
      </c>
    </row>
    <row r="38" spans="1:28" ht="67.5" x14ac:dyDescent="0.2">
      <c r="A38" s="56">
        <f>Formato!A42</f>
        <v>37</v>
      </c>
      <c r="B38" s="56">
        <f>Formato!B42</f>
        <v>73125</v>
      </c>
      <c r="C38" s="56" t="str">
        <f>Formato!C42</f>
        <v>FABO73125</v>
      </c>
      <c r="D38" s="56">
        <f>Formato!D42</f>
        <v>34953</v>
      </c>
      <c r="E38" s="56" t="str">
        <f>Formato!E42</f>
        <v>CARDONA CORREA GERSON SNEIDER</v>
      </c>
      <c r="F38" s="56" t="str">
        <f>Formato!F42</f>
        <v xml:space="preserve">CC 1116724508 </v>
      </c>
      <c r="G38" s="56">
        <f>Formato!G42</f>
        <v>4200016109</v>
      </c>
      <c r="H38" s="57">
        <f>Formato!H42</f>
        <v>45275</v>
      </c>
      <c r="I38" s="57">
        <f>Formato!I42</f>
        <v>45241</v>
      </c>
      <c r="J38" s="56">
        <f>Formato!J42</f>
        <v>190650</v>
      </c>
      <c r="K38" s="56">
        <f>Formato!K42</f>
        <v>190650</v>
      </c>
      <c r="L38" s="56">
        <f>Formato!L42</f>
        <v>190650</v>
      </c>
      <c r="M38" s="56" t="str">
        <f>Formato!M42</f>
        <v>Se glosa  en función a 3.65, por la cantidad: 1, por el valor de 190.650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Se realiza auditoria integral sin encontrar novedad||Respuesta Glosa: ysanchez - 16/01/2024| Se ratifica objeción de acuerdo con el concepto planteado inicialmente: Se glosa en función a 3.65, por la cantidad: 1, por el valor de 190.650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Se realiza auditoria integral sin encontrar novedad||Respuesta Glosa: ysanchez - 21/02/2024| Se ratifica objeción de acuerdo con el concepto planteado inicialmente: Se glosa en función a 3.65, por la cantidad: 1, por el valor de 190.650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Se realiza auditoria integral sin encontrar novedad||</v>
      </c>
      <c r="N38" s="56" t="e">
        <f>Formato!#REF!</f>
        <v>#REF!</v>
      </c>
      <c r="O38" s="58" t="e">
        <f>VLOOKUP($N38,Hoja1!$C$2:$D$20,2,0)</f>
        <v>#REF!</v>
      </c>
      <c r="P38" s="58" t="e">
        <f>Formato!#REF!</f>
        <v>#REF!</v>
      </c>
      <c r="Q38" s="58" t="e">
        <f>Formato!#REF!</f>
        <v>#REF!</v>
      </c>
      <c r="R38" s="59" t="str">
        <f>Formato!N42</f>
        <v/>
      </c>
      <c r="S38" s="60">
        <f>Formato!O42</f>
        <v>0</v>
      </c>
      <c r="T38" s="58">
        <f>Formato!P42</f>
        <v>0</v>
      </c>
      <c r="U38" s="58">
        <f>Formato!Q42</f>
        <v>0</v>
      </c>
      <c r="V38" s="58">
        <f>Formato!R42</f>
        <v>0</v>
      </c>
      <c r="W38" s="60">
        <f>Formato!S42</f>
        <v>0</v>
      </c>
      <c r="X38" s="60">
        <f>Formato!T42</f>
        <v>190650</v>
      </c>
      <c r="Y38" s="60">
        <f>Formato!U42</f>
        <v>0</v>
      </c>
      <c r="Z38" s="60">
        <f>Formato!V42</f>
        <v>0</v>
      </c>
      <c r="AA38" s="60">
        <f>Formato!W42</f>
        <v>0</v>
      </c>
      <c r="AB38" s="61">
        <f t="shared" si="0"/>
        <v>190650</v>
      </c>
    </row>
    <row r="39" spans="1:28" ht="90" x14ac:dyDescent="0.2">
      <c r="A39" s="56">
        <f>Formato!A43</f>
        <v>38</v>
      </c>
      <c r="B39" s="56">
        <f>Formato!B43</f>
        <v>65697</v>
      </c>
      <c r="C39" s="56" t="str">
        <f>Formato!C43</f>
        <v>FABO65697</v>
      </c>
      <c r="D39" s="56">
        <f>Formato!D43</f>
        <v>38536</v>
      </c>
      <c r="E39" s="56" t="str">
        <f>Formato!E43</f>
        <v>DIAZ CASTRO JOHAN SEBASTIAN</v>
      </c>
      <c r="F39" s="56" t="str">
        <f>Formato!F43</f>
        <v xml:space="preserve">CC 1116265532 </v>
      </c>
      <c r="G39" s="56">
        <f>Formato!G43</f>
        <v>5350032336</v>
      </c>
      <c r="H39" s="57">
        <f>Formato!H43</f>
        <v>45184</v>
      </c>
      <c r="I39" s="57">
        <f>Formato!I43</f>
        <v>45114</v>
      </c>
      <c r="J39" s="56">
        <f>Formato!J43</f>
        <v>9729284</v>
      </c>
      <c r="K39" s="56">
        <f>Formato!K43</f>
        <v>9729284</v>
      </c>
      <c r="L39" s="56">
        <f>Formato!L43</f>
        <v>584200</v>
      </c>
      <c r="M39" s="56" t="str">
        <f>Formato!M43</f>
        <v>Respuesta Glosa: ysanchez - 15/01/2024| Se ratifica objeción de acuerdo con el concepto planteado inicialmente: Se glosa El item con código 13540, descripcion Injerto óseo en tibia o peroné correspondiente a Facturacion en función a 1.23, por la cantidad: 1, por el valor de 1.298.600 debido a: Se objeta mayor valora facturado, toda vez que su aplicación se realiza por misma vía mismo cirujano||Respuesta Glosa: ysanchez - 15/01/2024| Se ratifica objeción de acuerdo con el concepto planteado inicialmente: Se glosa El item con código 13715, descripcion Extracción cuerpo extraño intra articular en cuello de pie correspondiente a Pertinencia en función a 6.23, por la cantidad: 1, por el valor de 798.300 debido a: Teniendo en cuenta lo descrito lo realizado hace parte de la asepsia y antisepsia necesaria para la realización de procedimiento quirúrgico mayor, por lo tanto no hay lugar a cobro por su realización.||Respuesta Glosa: ysanchez - 15/01/2024| Se ratifica objeción de acuerdo con el concepto planteado inicialmente: Se glosa El item con código 15102, descripcion Desbridamiento por lesión superficial, más del 5 área corporal correspondiente a Pertinencia en función a 6.23, por la cantidad: 1, por el valor de 584.200 debido a: Teniendo en cuenta la extensión de las lesiones descritas se reconoce un procedimiento||Respuesta Glosa: ysanchez - 20/02/2024|  Se ratifica objeción de acuerdo con el concepto planteado inicialmente: Se glosa El item con código 15102, descripcion Desbridamiento por lesión superficial, más del 5 área corporal correspondiente a Pertinencia en función a 6.23, por la cantidad: 1, por el valor de 584.200 debido a: Teniendo en cuenta la extensión de las lesiones descritas se reconoce un procedimiento||Respuesta Glosa: ysanchez - 20/02/2024| Se ratifica objeción de acuerdo con el concepto planteado inicialmente: Se glosa El item con código 13540, descripcion Injerto óseo en tibia o peroné correspondiente a Facturacion en función a 1.23, por la cantidad: 1, por el valor de 1.298.600 debido a: Se objeta mayor valora facturado, toda vez que su aplicación se realiza por misma vía mismo cirujano||Respuesta Glosa: ysanchez - 20/02/2024| Se ratifica objeción de acuerdo con el concepto planteado inicialmente: Se glosa El item con código 13715, descripcion Extracción cuerpo extraño intra articular en cuello de pie correspondiente a Pertinencia en función a 6.23, por la cantidad: 1, por el valor de 798.300 debido a: Teniendo en cuenta lo descrito lo realizado hace parte de la asepsia y antisepsia necesaria para la realización de procedimiento quirúrgico mayor, por lo tanto no hay lugar a cobro por su realización.||Se glosa El item  con código 13540, descripcion Injerto óseo en tibia o peroné correspondiente a Facturacion en función a 1.23, por la cantidad: 1, por el valor de 1.298.600 debido a: Se objeta mayor valora facturado, toda vez que su aplicación se realiza por misma vía mismo cirujano ||Se glosa El item  con código 13715, descripcion Extracción cuerpo extraño intra articular en cuello de pie correspondiente a Pertinencia en función a 6.23, por la cantidad: 1, por el valor de 798.300 debido a: Teniendo en cuenta lo descrito lo realizado  hace parte de la asepsia y antisepsia necesaria para la realización de procedimiento quirúrgico mayor, por lo tanto no hay lugar a cobro por su realización.||Se glosa El item  con código 15102, descripcion Desbridamiento por lesión superficial, más del 5 área corporal correspondiente a Pertinencia en función a 6.23, por la cantidad: 1, por el valor de 584.200 debido a: Teniendo en cuenta la extensión de las lesiones descritas se reconoce un procedimiento ||Respuesta Glosa: smontalvo - 29/04/2024| Se ratifica glosa por un cod 15102 se reconocio un solo cod el cual da cubrimiento a la lesion descrita. ||</v>
      </c>
      <c r="N39" s="56" t="e">
        <f>Formato!#REF!</f>
        <v>#REF!</v>
      </c>
      <c r="O39" s="58" t="e">
        <f>VLOOKUP($N39,Hoja1!$C$2:$D$20,2,0)</f>
        <v>#REF!</v>
      </c>
      <c r="P39" s="58" t="e">
        <f>Formato!#REF!</f>
        <v>#REF!</v>
      </c>
      <c r="Q39" s="58" t="e">
        <f>Formato!#REF!</f>
        <v>#REF!</v>
      </c>
      <c r="R39" s="59" t="str">
        <f>Formato!N43</f>
        <v>03/05/2024-04/10/2023</v>
      </c>
      <c r="S39" s="60">
        <f>Formato!O43</f>
        <v>8351838</v>
      </c>
      <c r="T39" s="58">
        <f>Formato!P43</f>
        <v>170446</v>
      </c>
      <c r="U39" s="58">
        <f>Formato!Q43</f>
        <v>0</v>
      </c>
      <c r="V39" s="58" t="str">
        <f>Formato!R43</f>
        <v>800544253/800575681</v>
      </c>
      <c r="W39" s="60">
        <f>Formato!S43</f>
        <v>0</v>
      </c>
      <c r="X39" s="60">
        <f>Formato!T43</f>
        <v>584200</v>
      </c>
      <c r="Y39" s="60">
        <f>Formato!U43</f>
        <v>622800</v>
      </c>
      <c r="Z39" s="60">
        <f>Formato!V43</f>
        <v>0</v>
      </c>
      <c r="AA39" s="60">
        <f>Formato!W43</f>
        <v>0</v>
      </c>
      <c r="AB39" s="61">
        <f t="shared" si="0"/>
        <v>584200</v>
      </c>
    </row>
  </sheetData>
  <autoFilter ref="A1:AF1" xr:uid="{00000000-0009-0000-0000-000002000000}"/>
  <pageMargins left="0.21" right="0.19" top="0.19" bottom="1" header="0.18" footer="0"/>
  <pageSetup orientation="landscape" verticalDpi="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4"/>
  <sheetViews>
    <sheetView zoomScale="85" zoomScaleNormal="85" workbookViewId="0">
      <selection activeCell="F12" sqref="F12"/>
    </sheetView>
  </sheetViews>
  <sheetFormatPr baseColWidth="10" defaultRowHeight="12.75" x14ac:dyDescent="0.2"/>
  <cols>
    <col min="1" max="1" width="47.85546875" bestFit="1" customWidth="1"/>
    <col min="2" max="2" width="14.85546875" bestFit="1" customWidth="1"/>
    <col min="3" max="3" width="14.140625" bestFit="1" customWidth="1"/>
    <col min="4" max="4" width="19.42578125" bestFit="1" customWidth="1"/>
  </cols>
  <sheetData>
    <row r="1" spans="1:4" x14ac:dyDescent="0.2">
      <c r="A1" s="136" t="s">
        <v>73</v>
      </c>
      <c r="B1" s="136"/>
      <c r="C1" s="136"/>
      <c r="D1" s="136"/>
    </row>
    <row r="2" spans="1:4" x14ac:dyDescent="0.2">
      <c r="A2" s="136"/>
      <c r="B2" s="136"/>
      <c r="C2" s="136"/>
      <c r="D2" s="136"/>
    </row>
    <row r="3" spans="1:4" x14ac:dyDescent="0.2">
      <c r="A3" s="120" t="s">
        <v>83</v>
      </c>
      <c r="B3" s="121" t="s">
        <v>84</v>
      </c>
      <c r="C3" s="121" t="s">
        <v>178</v>
      </c>
      <c r="D3" s="121" t="s">
        <v>177</v>
      </c>
    </row>
    <row r="4" spans="1:4" x14ac:dyDescent="0.2">
      <c r="A4" s="119" t="s">
        <v>78</v>
      </c>
      <c r="B4" s="123">
        <v>22</v>
      </c>
      <c r="C4" s="124">
        <v>0</v>
      </c>
      <c r="D4" s="124">
        <v>7443843</v>
      </c>
    </row>
    <row r="5" spans="1:4" x14ac:dyDescent="0.2">
      <c r="A5" s="119" t="s">
        <v>76</v>
      </c>
      <c r="B5" s="123">
        <v>3</v>
      </c>
      <c r="C5" s="124">
        <v>2737163</v>
      </c>
      <c r="D5" s="124">
        <v>2737163</v>
      </c>
    </row>
    <row r="6" spans="1:4" x14ac:dyDescent="0.2">
      <c r="A6" s="119" t="s">
        <v>165</v>
      </c>
      <c r="B6" s="123">
        <v>1</v>
      </c>
      <c r="C6" s="124">
        <v>1034660</v>
      </c>
      <c r="D6" s="124">
        <v>1034660</v>
      </c>
    </row>
    <row r="7" spans="1:4" x14ac:dyDescent="0.2">
      <c r="A7" s="119" t="s">
        <v>35</v>
      </c>
      <c r="B7" s="123">
        <v>1</v>
      </c>
      <c r="C7" s="124">
        <v>0</v>
      </c>
      <c r="D7" s="124">
        <v>629521</v>
      </c>
    </row>
    <row r="8" spans="1:4" x14ac:dyDescent="0.2">
      <c r="A8" s="119" t="s">
        <v>79</v>
      </c>
      <c r="B8" s="123">
        <v>4</v>
      </c>
      <c r="C8" s="124">
        <v>0</v>
      </c>
      <c r="D8" s="124">
        <v>848950</v>
      </c>
    </row>
    <row r="9" spans="1:4" x14ac:dyDescent="0.2">
      <c r="A9" s="119" t="s">
        <v>167</v>
      </c>
      <c r="B9" s="123">
        <v>6</v>
      </c>
      <c r="C9" s="124">
        <v>1548892</v>
      </c>
      <c r="D9" s="124">
        <v>1548892</v>
      </c>
    </row>
    <row r="10" spans="1:4" x14ac:dyDescent="0.2">
      <c r="A10" s="119" t="s">
        <v>168</v>
      </c>
      <c r="B10" s="123">
        <v>1</v>
      </c>
      <c r="C10" s="124">
        <v>584200</v>
      </c>
      <c r="D10" s="124">
        <v>584200</v>
      </c>
    </row>
    <row r="11" spans="1:4" x14ac:dyDescent="0.2">
      <c r="A11" s="119" t="s">
        <v>53</v>
      </c>
      <c r="B11" s="123">
        <v>38</v>
      </c>
      <c r="C11" s="124">
        <v>5904915</v>
      </c>
      <c r="D11" s="124">
        <v>14827229</v>
      </c>
    </row>
    <row r="17" spans="1:5" x14ac:dyDescent="0.2">
      <c r="A17" s="136" t="s">
        <v>75</v>
      </c>
      <c r="B17" s="136"/>
      <c r="C17" s="136"/>
      <c r="D17" s="136"/>
    </row>
    <row r="18" spans="1:5" x14ac:dyDescent="0.2">
      <c r="A18" s="136"/>
      <c r="B18" s="136"/>
      <c r="C18" s="136"/>
      <c r="D18" s="136"/>
    </row>
    <row r="19" spans="1:5" x14ac:dyDescent="0.2">
      <c r="A19" s="120" t="s">
        <v>75</v>
      </c>
      <c r="B19" s="121" t="s">
        <v>84</v>
      </c>
      <c r="C19" s="121" t="s">
        <v>85</v>
      </c>
      <c r="D19" s="121" t="s">
        <v>179</v>
      </c>
      <c r="E19" s="62"/>
    </row>
    <row r="20" spans="1:5" x14ac:dyDescent="0.2">
      <c r="A20" s="119" t="s">
        <v>278</v>
      </c>
      <c r="B20" s="123">
        <v>4</v>
      </c>
      <c r="C20" s="124">
        <v>0</v>
      </c>
      <c r="D20" s="124">
        <v>848950</v>
      </c>
    </row>
    <row r="21" spans="1:5" x14ac:dyDescent="0.2">
      <c r="A21" s="119" t="s">
        <v>279</v>
      </c>
      <c r="B21" s="123">
        <v>4</v>
      </c>
      <c r="C21" s="124">
        <v>479271</v>
      </c>
      <c r="D21" s="124">
        <v>1134792</v>
      </c>
    </row>
    <row r="22" spans="1:5" x14ac:dyDescent="0.2">
      <c r="A22" s="119" t="s">
        <v>280</v>
      </c>
      <c r="B22" s="123">
        <v>21</v>
      </c>
      <c r="C22" s="124">
        <v>1653821</v>
      </c>
      <c r="D22" s="124">
        <v>8348168</v>
      </c>
    </row>
    <row r="23" spans="1:5" x14ac:dyDescent="0.2">
      <c r="A23" s="119" t="s">
        <v>281</v>
      </c>
      <c r="B23" s="123">
        <v>9</v>
      </c>
      <c r="C23" s="124">
        <v>3771823</v>
      </c>
      <c r="D23" s="124">
        <v>4495319</v>
      </c>
    </row>
    <row r="24" spans="1:5" x14ac:dyDescent="0.2">
      <c r="A24" s="119" t="s">
        <v>53</v>
      </c>
      <c r="B24" s="123">
        <v>38</v>
      </c>
      <c r="C24" s="124">
        <v>5904915</v>
      </c>
      <c r="D24" s="124">
        <v>14827229</v>
      </c>
    </row>
  </sheetData>
  <mergeCells count="2">
    <mergeCell ref="A1:D2"/>
    <mergeCell ref="A17:D1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C1:E20"/>
  <sheetViews>
    <sheetView workbookViewId="0">
      <selection activeCell="D18" sqref="D18"/>
    </sheetView>
  </sheetViews>
  <sheetFormatPr baseColWidth="10" defaultRowHeight="12.75" x14ac:dyDescent="0.2"/>
  <cols>
    <col min="2" max="2" width="11.42578125" customWidth="1"/>
    <col min="3" max="3" width="7.5703125" style="11" customWidth="1"/>
    <col min="4" max="4" width="41.7109375" style="11" customWidth="1"/>
    <col min="5" max="5" width="65.7109375" style="11" customWidth="1"/>
  </cols>
  <sheetData>
    <row r="1" spans="3:5" x14ac:dyDescent="0.2">
      <c r="C1" s="137" t="s">
        <v>23</v>
      </c>
      <c r="D1" s="137"/>
      <c r="E1" s="137"/>
    </row>
    <row r="2" spans="3:5" ht="13.5" thickBot="1" x14ac:dyDescent="0.25">
      <c r="C2" s="12" t="s">
        <v>24</v>
      </c>
      <c r="D2" s="13" t="s">
        <v>25</v>
      </c>
      <c r="E2" s="14" t="s">
        <v>26</v>
      </c>
    </row>
    <row r="3" spans="3:5" x14ac:dyDescent="0.2">
      <c r="C3" s="15">
        <v>1</v>
      </c>
      <c r="D3" s="15" t="s">
        <v>78</v>
      </c>
      <c r="E3" s="16" t="s">
        <v>27</v>
      </c>
    </row>
    <row r="4" spans="3:5" x14ac:dyDescent="0.2">
      <c r="C4" s="17">
        <v>2</v>
      </c>
      <c r="D4" s="17" t="s">
        <v>76</v>
      </c>
      <c r="E4" s="18" t="s">
        <v>28</v>
      </c>
    </row>
    <row r="5" spans="3:5" x14ac:dyDescent="0.2">
      <c r="C5" s="17">
        <v>3</v>
      </c>
      <c r="D5" s="17" t="s">
        <v>164</v>
      </c>
      <c r="E5" s="18" t="s">
        <v>29</v>
      </c>
    </row>
    <row r="6" spans="3:5" x14ac:dyDescent="0.2">
      <c r="C6" s="17">
        <v>4</v>
      </c>
      <c r="D6" s="17" t="s">
        <v>165</v>
      </c>
      <c r="E6" s="18" t="s">
        <v>31</v>
      </c>
    </row>
    <row r="7" spans="3:5" x14ac:dyDescent="0.2">
      <c r="C7" s="17">
        <v>5</v>
      </c>
      <c r="D7" s="17" t="s">
        <v>166</v>
      </c>
      <c r="E7" s="18" t="s">
        <v>32</v>
      </c>
    </row>
    <row r="8" spans="3:5" x14ac:dyDescent="0.2">
      <c r="C8" s="17">
        <v>6</v>
      </c>
      <c r="D8" s="17" t="s">
        <v>33</v>
      </c>
      <c r="E8" s="18" t="s">
        <v>34</v>
      </c>
    </row>
    <row r="9" spans="3:5" x14ac:dyDescent="0.2">
      <c r="C9" s="17">
        <v>7</v>
      </c>
      <c r="D9" s="17" t="s">
        <v>35</v>
      </c>
      <c r="E9" s="18" t="s">
        <v>36</v>
      </c>
    </row>
    <row r="10" spans="3:5" x14ac:dyDescent="0.2">
      <c r="C10" s="17">
        <v>8</v>
      </c>
      <c r="D10" s="17" t="s">
        <v>79</v>
      </c>
      <c r="E10" s="18" t="s">
        <v>37</v>
      </c>
    </row>
    <row r="11" spans="3:5" x14ac:dyDescent="0.2">
      <c r="C11" s="17">
        <v>10</v>
      </c>
      <c r="D11" s="17" t="s">
        <v>80</v>
      </c>
      <c r="E11" s="18" t="s">
        <v>38</v>
      </c>
    </row>
    <row r="12" spans="3:5" x14ac:dyDescent="0.2">
      <c r="C12" s="17">
        <v>11</v>
      </c>
      <c r="D12" s="17" t="s">
        <v>170</v>
      </c>
      <c r="E12" s="18" t="s">
        <v>39</v>
      </c>
    </row>
    <row r="13" spans="3:5" x14ac:dyDescent="0.2">
      <c r="C13" s="17">
        <v>12</v>
      </c>
      <c r="D13" s="17" t="s">
        <v>40</v>
      </c>
      <c r="E13" s="18" t="s">
        <v>41</v>
      </c>
    </row>
    <row r="14" spans="3:5" x14ac:dyDescent="0.2">
      <c r="C14" s="19">
        <v>13</v>
      </c>
      <c r="D14" s="20" t="s">
        <v>42</v>
      </c>
      <c r="E14" s="20" t="s">
        <v>43</v>
      </c>
    </row>
    <row r="15" spans="3:5" x14ac:dyDescent="0.2">
      <c r="C15" s="17">
        <v>14.3</v>
      </c>
      <c r="D15" s="17" t="s">
        <v>167</v>
      </c>
      <c r="E15" s="18" t="s">
        <v>45</v>
      </c>
    </row>
    <row r="16" spans="3:5" x14ac:dyDescent="0.2">
      <c r="C16" s="17">
        <v>14.4</v>
      </c>
      <c r="D16" s="17" t="s">
        <v>168</v>
      </c>
      <c r="E16" s="22"/>
    </row>
    <row r="17" spans="3:5" x14ac:dyDescent="0.2">
      <c r="C17" s="17">
        <v>14.5</v>
      </c>
      <c r="D17" s="17" t="s">
        <v>169</v>
      </c>
      <c r="E17" s="22"/>
    </row>
    <row r="18" spans="3:5" x14ac:dyDescent="0.2">
      <c r="C18" s="17">
        <v>14.16</v>
      </c>
      <c r="D18" s="17" t="s">
        <v>171</v>
      </c>
      <c r="E18" s="22"/>
    </row>
    <row r="19" spans="3:5" x14ac:dyDescent="0.2">
      <c r="C19" s="17">
        <v>15</v>
      </c>
      <c r="D19" s="21" t="s">
        <v>172</v>
      </c>
      <c r="E19" s="22" t="s">
        <v>49</v>
      </c>
    </row>
    <row r="20" spans="3:5" x14ac:dyDescent="0.2">
      <c r="C20" s="17">
        <v>16</v>
      </c>
      <c r="D20" s="17" t="s">
        <v>50</v>
      </c>
      <c r="E20" s="22" t="s">
        <v>51</v>
      </c>
    </row>
  </sheetData>
  <mergeCells count="1">
    <mergeCell ref="C1:E1"/>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2"/>
  <sheetViews>
    <sheetView workbookViewId="0">
      <selection activeCell="D29" sqref="D29"/>
    </sheetView>
  </sheetViews>
  <sheetFormatPr baseColWidth="10" defaultRowHeight="12.75" x14ac:dyDescent="0.2"/>
  <cols>
    <col min="4" max="4" width="27.140625" bestFit="1" customWidth="1"/>
    <col min="5" max="5" width="16.140625" customWidth="1"/>
    <col min="6" max="6" width="13.7109375" bestFit="1" customWidth="1"/>
    <col min="7" max="7" width="16.42578125" customWidth="1"/>
    <col min="8" max="8" width="16.7109375" bestFit="1" customWidth="1"/>
    <col min="9" max="9" width="15.140625" bestFit="1" customWidth="1"/>
    <col min="10" max="10" width="20.7109375" bestFit="1" customWidth="1"/>
  </cols>
  <sheetData>
    <row r="1" spans="1:10" s="28" customFormat="1" ht="30" x14ac:dyDescent="0.2">
      <c r="A1" s="29" t="s">
        <v>64</v>
      </c>
      <c r="B1" s="29" t="s">
        <v>63</v>
      </c>
      <c r="C1" s="29" t="s">
        <v>62</v>
      </c>
      <c r="D1" s="29" t="s">
        <v>55</v>
      </c>
      <c r="E1" s="29" t="s">
        <v>56</v>
      </c>
      <c r="F1" s="29" t="s">
        <v>57</v>
      </c>
      <c r="G1" s="29" t="s">
        <v>58</v>
      </c>
      <c r="H1" s="29" t="s">
        <v>59</v>
      </c>
      <c r="I1" s="29" t="s">
        <v>60</v>
      </c>
      <c r="J1" s="29" t="s">
        <v>61</v>
      </c>
    </row>
    <row r="2" spans="1:10" s="33" customFormat="1" x14ac:dyDescent="0.2">
      <c r="A2" s="31"/>
      <c r="B2" s="31"/>
      <c r="C2" s="31"/>
      <c r="D2" s="30"/>
      <c r="E2" s="31"/>
      <c r="F2" s="30"/>
      <c r="G2" s="31"/>
      <c r="H2" s="32"/>
      <c r="I2" s="31"/>
      <c r="J2" s="30"/>
    </row>
    <row r="3" spans="1:10" x14ac:dyDescent="0.2">
      <c r="A3" s="31"/>
      <c r="B3" s="34"/>
      <c r="C3" s="34"/>
      <c r="D3" s="34"/>
      <c r="E3" s="34"/>
      <c r="F3" s="34"/>
      <c r="G3" s="34"/>
      <c r="H3" s="34"/>
      <c r="I3" s="34"/>
      <c r="J3" s="34"/>
    </row>
    <row r="4" spans="1:10" x14ac:dyDescent="0.2">
      <c r="A4" s="31"/>
      <c r="B4" s="34"/>
      <c r="C4" s="34"/>
      <c r="D4" s="34"/>
      <c r="E4" s="34"/>
      <c r="F4" s="34"/>
      <c r="G4" s="34"/>
      <c r="H4" s="34"/>
      <c r="I4" s="34"/>
      <c r="J4" s="34"/>
    </row>
    <row r="5" spans="1:10" x14ac:dyDescent="0.2">
      <c r="A5" s="31"/>
      <c r="B5" s="34"/>
      <c r="C5" s="34"/>
      <c r="D5" s="34"/>
      <c r="E5" s="34"/>
      <c r="F5" s="34"/>
      <c r="G5" s="34"/>
      <c r="H5" s="34"/>
      <c r="I5" s="34"/>
      <c r="J5" s="34"/>
    </row>
    <row r="6" spans="1:10" x14ac:dyDescent="0.2">
      <c r="A6" s="31"/>
      <c r="B6" s="34"/>
      <c r="C6" s="34"/>
      <c r="D6" s="34"/>
      <c r="E6" s="34"/>
      <c r="F6" s="34"/>
      <c r="G6" s="34"/>
      <c r="H6" s="34"/>
      <c r="I6" s="34"/>
      <c r="J6" s="34"/>
    </row>
    <row r="7" spans="1:10" x14ac:dyDescent="0.2">
      <c r="A7" s="31"/>
      <c r="B7" s="34"/>
      <c r="C7" s="34"/>
      <c r="D7" s="34"/>
      <c r="E7" s="34"/>
      <c r="F7" s="34"/>
      <c r="G7" s="34"/>
      <c r="H7" s="34"/>
      <c r="I7" s="34"/>
      <c r="J7" s="34"/>
    </row>
    <row r="8" spans="1:10" x14ac:dyDescent="0.2">
      <c r="A8" s="31"/>
      <c r="B8" s="34"/>
      <c r="C8" s="34"/>
      <c r="D8" s="34"/>
      <c r="E8" s="34"/>
      <c r="F8" s="34"/>
      <c r="G8" s="34"/>
      <c r="H8" s="34"/>
      <c r="I8" s="34"/>
      <c r="J8" s="34"/>
    </row>
    <row r="9" spans="1:10" x14ac:dyDescent="0.2">
      <c r="A9" s="31"/>
      <c r="B9" s="34"/>
      <c r="C9" s="34"/>
      <c r="D9" s="34"/>
      <c r="E9" s="34"/>
      <c r="F9" s="34"/>
      <c r="G9" s="34"/>
      <c r="H9" s="34"/>
      <c r="I9" s="34"/>
      <c r="J9" s="34"/>
    </row>
    <row r="10" spans="1:10" x14ac:dyDescent="0.2">
      <c r="A10" s="31"/>
      <c r="B10" s="34"/>
      <c r="C10" s="34"/>
      <c r="D10" s="34"/>
      <c r="E10" s="34"/>
      <c r="F10" s="34"/>
      <c r="G10" s="34"/>
      <c r="H10" s="34"/>
      <c r="I10" s="34"/>
      <c r="J10" s="34"/>
    </row>
    <row r="11" spans="1:10" x14ac:dyDescent="0.2">
      <c r="A11" s="31"/>
      <c r="B11" s="34"/>
      <c r="C11" s="34"/>
      <c r="D11" s="34"/>
      <c r="E11" s="34"/>
      <c r="F11" s="34"/>
      <c r="G11" s="34"/>
      <c r="H11" s="34"/>
      <c r="I11" s="34"/>
      <c r="J11" s="34"/>
    </row>
    <row r="12" spans="1:10" x14ac:dyDescent="0.2">
      <c r="A12" s="31"/>
      <c r="B12" s="34"/>
      <c r="C12" s="34"/>
      <c r="D12" s="34"/>
      <c r="E12" s="34"/>
      <c r="F12" s="34"/>
      <c r="G12" s="34"/>
      <c r="H12" s="34"/>
      <c r="I12" s="34"/>
      <c r="J12" s="34"/>
    </row>
  </sheetData>
  <autoFilter ref="A1:J1" xr:uid="{00000000-0009-0000-0000-00000500000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vt:i4>
      </vt:variant>
    </vt:vector>
  </HeadingPairs>
  <TitlesOfParts>
    <vt:vector size="9" baseType="lpstr">
      <vt:lpstr>Instructivo diligenciamiento</vt:lpstr>
      <vt:lpstr>Formato</vt:lpstr>
      <vt:lpstr>ESTADOS DE CARTERA</vt:lpstr>
      <vt:lpstr>CODIGOS DE AUDITORIA</vt:lpstr>
      <vt:lpstr>Formato (2)</vt:lpstr>
      <vt:lpstr>Preconciliacion</vt:lpstr>
      <vt:lpstr>Hoja1</vt:lpstr>
      <vt:lpstr>Certificados de cobertura</vt:lpstr>
      <vt:lpstr>FACTURA.</vt:lpstr>
    </vt:vector>
  </TitlesOfParts>
  <Company>Suramericana de Seguros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Suramericana de Seguros S.A.</dc:creator>
  <cp:lastModifiedBy>Diana Carolina Murcia Munevar</cp:lastModifiedBy>
  <cp:lastPrinted>2011-05-24T15:52:35Z</cp:lastPrinted>
  <dcterms:created xsi:type="dcterms:W3CDTF">2011-05-10T12:55:29Z</dcterms:created>
  <dcterms:modified xsi:type="dcterms:W3CDTF">2024-09-19T13:56:45Z</dcterms:modified>
</cp:coreProperties>
</file>