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RGC\Downloads\"/>
    </mc:Choice>
  </mc:AlternateContent>
  <xr:revisionPtr revIDLastSave="0" documentId="13_ncr:1_{AC628927-F77E-4980-ADF9-52ACE312C2F9}" xr6:coauthVersionLast="47" xr6:coauthVersionMax="47" xr10:uidLastSave="{00000000-0000-0000-0000-000000000000}"/>
  <bookViews>
    <workbookView xWindow="-110" yWindow="-110" windowWidth="19420" windowHeight="10420" tabRatio="655" firstSheet="1" activeTab="1" xr2:uid="{00000000-000D-0000-FFFF-FFFF00000000}"/>
  </bookViews>
  <sheets>
    <sheet name="Instructivo diligenciamiento" sheetId="7" state="hidden" r:id="rId1"/>
    <sheet name="Formato" sheetId="2" r:id="rId2"/>
    <sheet name="ESTADOS DE CARTERA" sheetId="8" state="hidden" r:id="rId3"/>
    <sheet name="CODIGOS DE AUDITORIA" sheetId="9" state="hidden" r:id="rId4"/>
    <sheet name="Formato (2)" sheetId="4" state="hidden" r:id="rId5"/>
    <sheet name="Preconciliacion" sheetId="5" r:id="rId6"/>
    <sheet name="Hoja1" sheetId="3" state="hidden" r:id="rId7"/>
    <sheet name="Certificados de cobertura" sheetId="6" state="hidden" r:id="rId8"/>
  </sheets>
  <definedNames>
    <definedName name="_xlnm._FilterDatabase" localSheetId="7" hidden="1">'Certificados de cobertura'!$A$1:$J$1</definedName>
    <definedName name="_xlnm._FilterDatabase" localSheetId="1" hidden="1">Formato!$A$5:$AB$7</definedName>
    <definedName name="_xlnm._FilterDatabase" localSheetId="4" hidden="1">'Formato (2)'!$A$1:$AF$1</definedName>
    <definedName name="FACTURA.">'Formato (2)'!$B$1:$AF$1</definedName>
  </definedNames>
  <calcPr calcId="191029"/>
  <pivotCaches>
    <pivotCache cacheId="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2" l="1" a="1"/>
  <c r="AA7" i="2" s="1"/>
  <c r="W6" i="2" a="1"/>
  <c r="W6" i="2" s="1"/>
  <c r="Z7" i="2" l="1" a="1"/>
  <c r="Z7" i="2" s="1"/>
  <c r="AB7" i="2" s="1"/>
  <c r="Y7" i="2" a="1"/>
  <c r="Y7" i="2" s="1"/>
  <c r="W7" i="2" a="1"/>
  <c r="W7" i="2" s="1"/>
  <c r="V7" i="2" a="1"/>
  <c r="V7" i="2" s="1"/>
  <c r="Z6" i="2" a="1"/>
  <c r="Z6" i="2" s="1"/>
  <c r="AB6" i="2" s="1"/>
  <c r="AA6" i="2" a="1"/>
  <c r="AA6" i="2" s="1"/>
  <c r="V6" i="2" a="1"/>
  <c r="V6" i="2" s="1"/>
  <c r="Y6" i="2" a="1"/>
  <c r="Y6" i="2" s="1"/>
  <c r="AB8" i="2" l="1"/>
  <c r="T8" i="2"/>
  <c r="X3" i="4" l="1"/>
  <c r="X2" i="4"/>
  <c r="AA3" i="4"/>
  <c r="AA2" i="4"/>
  <c r="Z2" i="4"/>
  <c r="Z3" i="4"/>
  <c r="S8" i="2"/>
  <c r="E3" i="4"/>
  <c r="F3" i="4"/>
  <c r="G3" i="4"/>
  <c r="E2" i="4"/>
  <c r="G2" i="4"/>
  <c r="F2" i="4"/>
  <c r="Y3" i="4"/>
  <c r="V3" i="4"/>
  <c r="U3" i="4"/>
  <c r="T3" i="4"/>
  <c r="S3" i="4"/>
  <c r="R3" i="4"/>
  <c r="Q3" i="4"/>
  <c r="P3" i="4"/>
  <c r="N3" i="4"/>
  <c r="O3" i="4" s="1"/>
  <c r="M3" i="4"/>
  <c r="L3" i="4"/>
  <c r="K3" i="4"/>
  <c r="J3" i="4"/>
  <c r="I3" i="4"/>
  <c r="H3" i="4"/>
  <c r="D3" i="4"/>
  <c r="C3" i="4"/>
  <c r="B3" i="4"/>
  <c r="A3" i="4"/>
  <c r="A2" i="4"/>
  <c r="Y2" i="4"/>
  <c r="V2" i="4"/>
  <c r="U2" i="4"/>
  <c r="T2" i="4"/>
  <c r="S2" i="4"/>
  <c r="R2" i="4"/>
  <c r="Q2" i="4"/>
  <c r="P2" i="4"/>
  <c r="N2" i="4"/>
  <c r="O2" i="4" s="1"/>
  <c r="M2" i="4"/>
  <c r="L2" i="4"/>
  <c r="K2" i="4"/>
  <c r="J2" i="4"/>
  <c r="I2" i="4"/>
  <c r="H2" i="4"/>
  <c r="D2" i="4"/>
  <c r="C2" i="4"/>
  <c r="B2" i="4"/>
  <c r="AB2" i="4" l="1"/>
  <c r="AB3" i="4"/>
  <c r="W3" i="4"/>
  <c r="W2" i="4"/>
  <c r="AA8" i="2"/>
  <c r="Z8" i="2"/>
  <c r="Y8" i="2"/>
  <c r="X8" i="2"/>
  <c r="W8" i="2"/>
  <c r="V8" i="2"/>
  <c r="R8" i="2"/>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790EF03A-7E41-45D5-B1E0-588C82DBD61B}">
      <text>
        <r>
          <rPr>
            <b/>
            <sz val="8"/>
            <color indexed="81"/>
            <rFont val="Tahoma"/>
            <family val="2"/>
          </rPr>
          <t>Usuario:</t>
        </r>
        <r>
          <rPr>
            <sz val="8"/>
            <color indexed="81"/>
            <rFont val="Tahoma"/>
            <family val="2"/>
          </rPr>
          <t xml:space="preserve">
CLIK en el Tigre para ver el documento Oficial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<sst xmlns="http://schemas.openxmlformats.org/spreadsheetml/2006/main" count="303" uniqueCount="193">
  <si>
    <t>ANÁLISIS DE CARTERA</t>
  </si>
  <si>
    <t>FACTURA</t>
  </si>
  <si>
    <t xml:space="preserve">VALOR </t>
  </si>
  <si>
    <t>OBSERVACION</t>
  </si>
  <si>
    <t>NOTAS CREDITO</t>
  </si>
  <si>
    <t>EN ESTUDIO</t>
  </si>
  <si>
    <t>VALOR</t>
  </si>
  <si>
    <t>RETEFUENTE</t>
  </si>
  <si>
    <t>CONS</t>
  </si>
  <si>
    <t>RETEICA</t>
  </si>
  <si>
    <t>N° ORDEN DE PAGO</t>
  </si>
  <si>
    <t>PAGOS</t>
  </si>
  <si>
    <t xml:space="preserve">FECHA DE PAGO </t>
  </si>
  <si>
    <t>FECHA DE RADICACION</t>
  </si>
  <si>
    <t>Estados</t>
  </si>
  <si>
    <t>VALOR ASEGURADORA</t>
  </si>
  <si>
    <t>ACTIVA</t>
  </si>
  <si>
    <t>VALOR  IPS</t>
  </si>
  <si>
    <t>FACTURADO</t>
  </si>
  <si>
    <t>FECHA EGRESO</t>
  </si>
  <si>
    <t>LESIONADO</t>
  </si>
  <si>
    <t>Amparo</t>
  </si>
  <si>
    <t>FACTURA PREFIJO</t>
  </si>
  <si>
    <t xml:space="preserve">Protocolo estados de cartera </t>
  </si>
  <si>
    <t>consec</t>
  </si>
  <si>
    <t>Demas Aseguradoras</t>
  </si>
  <si>
    <t>Comentario</t>
  </si>
  <si>
    <t>Facturas sin glosa cuyo tramite fue transferencia del valor</t>
  </si>
  <si>
    <t>Facturas objetadas por presentar inconsistencias en los documentos soporte de cuenta o reclamación, es necesario anexar el soporte o justificación requerida según la observación emitida</t>
  </si>
  <si>
    <t>Facturas cuyos procedimientos están pendientes por soportar, es necesario anexar el soporte o justificación requerida según la observación emitida o en su defecto aceptación de la glosa</t>
  </si>
  <si>
    <t>Objeción Causal Pertinencia Medica.</t>
  </si>
  <si>
    <t>Procedimientos que según la auditoria Medica no se justifica su cobro, Anexar la justificación de acuerdo a las observaciones dadas o en su defecto nota crédito de aceptación por parte de  la IPS</t>
  </si>
  <si>
    <t>Facturas cuyo valor superan la tarifa establecida en el decr 2423 para el año de atención, Anexar la justificación de acuerdo a las observaciones dadas o en su defecto nota cerdito de aceptación por parte de  la IPS</t>
  </si>
  <si>
    <t>Objeción Causal Tope Máximo</t>
  </si>
  <si>
    <t xml:space="preserve">Facturas que superan el tope establecido </t>
  </si>
  <si>
    <t>Objeción Causal No cubierto por SOAT</t>
  </si>
  <si>
    <t>Facturas que no cumplen con lo establecido en la normatividad</t>
  </si>
  <si>
    <t xml:space="preserve">Factura no encontrada en las bases de datos, por lo cual es necesario aportar numero de documento y nombre de la victima con la copia del radicado ante suramericana  </t>
  </si>
  <si>
    <t>Factura en proceso de auditoria y tramite</t>
  </si>
  <si>
    <t>Póliza que presenta inconsistencias una vez realizado el proceso de verificación</t>
  </si>
  <si>
    <t xml:space="preserve">Objeción causal prescripción </t>
  </si>
  <si>
    <t>Factura que supera mas de 2 años desde el momento de la ATENCION del paciente ò supera mas de 5 años desde la fecha OCURRIDO  el  evento o siniestro</t>
  </si>
  <si>
    <t>factura Pendiente por Liquidar</t>
  </si>
  <si>
    <t xml:space="preserve">Error en el Proceso </t>
  </si>
  <si>
    <t>14.3</t>
  </si>
  <si>
    <t>Factura a la cual se ratificó la glosa y su trámite es proceso de conciliación</t>
  </si>
  <si>
    <t>14.4</t>
  </si>
  <si>
    <t>14.5</t>
  </si>
  <si>
    <t>14.16</t>
  </si>
  <si>
    <t>ya se concilio ver reporte del acta</t>
  </si>
  <si>
    <t>Objeción Causal Material de Ostesintesis</t>
  </si>
  <si>
    <t>facturas con material MAOS</t>
  </si>
  <si>
    <t>Estado activa</t>
  </si>
  <si>
    <t>Total general</t>
  </si>
  <si>
    <t>.</t>
  </si>
  <si>
    <t>Nombre de la victima</t>
  </si>
  <si>
    <t>Documento</t>
  </si>
  <si>
    <t>tipo documento</t>
  </si>
  <si>
    <t>placa</t>
  </si>
  <si>
    <t>fecha de accidente</t>
  </si>
  <si>
    <t>numero de poliza</t>
  </si>
  <si>
    <t>tipo de solicitud</t>
  </si>
  <si>
    <t>Entidad</t>
  </si>
  <si>
    <t>Nit</t>
  </si>
  <si>
    <t>Factura</t>
  </si>
  <si>
    <t>Saldo Solidaria</t>
  </si>
  <si>
    <t>OBJECIONES RATIFICADAS</t>
  </si>
  <si>
    <t>OBJECIONES TOTALES</t>
  </si>
  <si>
    <t xml:space="preserve"> OBJECIÓN SUBSANABLE</t>
  </si>
  <si>
    <t>SIN INFORMACION EN EL SISTEMA</t>
  </si>
  <si>
    <t>ASEGURADORA SOLIDARIA DE COLOMBIA SEGUROS  860.524.654</t>
  </si>
  <si>
    <t xml:space="preserve"> OBJECIÓN PARCIAL</t>
  </si>
  <si>
    <t>NOTA CREDITO</t>
  </si>
  <si>
    <t>Cartera por estados y saldos pendientes</t>
  </si>
  <si>
    <t>Estados de cartera</t>
  </si>
  <si>
    <t>Cartera por fecha de egreso y saldos pendientes</t>
  </si>
  <si>
    <t>Objeción Causal devolución documentos</t>
  </si>
  <si>
    <t>Cant. Reclamos</t>
  </si>
  <si>
    <t>Reclamación Tramitada en su totalidad</t>
  </si>
  <si>
    <t>Reclamación sin informacion en el sistema</t>
  </si>
  <si>
    <t xml:space="preserve">Reclamación en proceso de validación </t>
  </si>
  <si>
    <t>Reclamación  con glosa u objeción Ratificada MAOS</t>
  </si>
  <si>
    <t>Reclamación  Objeto de Conciliación</t>
  </si>
  <si>
    <t xml:space="preserve">Estado Cartera </t>
  </si>
  <si>
    <t xml:space="preserve"> Cant. Reclamos</t>
  </si>
  <si>
    <t xml:space="preserve"> Saldo Solidaria</t>
  </si>
  <si>
    <t xml:space="preserve">NOMBRE DE LA VICTIMA </t>
  </si>
  <si>
    <t>TIPO Y N° DOC</t>
  </si>
  <si>
    <t xml:space="preserve">N° POLIZA DE LA VICTIMA </t>
  </si>
  <si>
    <t>N° SINIESTRO</t>
  </si>
  <si>
    <t>N° POLIZA DE LA VICTIMA</t>
  </si>
  <si>
    <t>Tope Máximo</t>
  </si>
  <si>
    <t>Tope alcanzado</t>
  </si>
  <si>
    <t>estado</t>
  </si>
  <si>
    <t>Fuera de Vigencia</t>
  </si>
  <si>
    <t>Factura  Tramitada sin Glosa</t>
  </si>
  <si>
    <t>Glosa Automatica por (8.16) Usuario o servicio corresponde a otro plan o responsable</t>
  </si>
  <si>
    <t>Primera y unica glosa</t>
  </si>
  <si>
    <t>Objeción Causal Documentos (Devolución)</t>
  </si>
  <si>
    <t>fuera de la vigencia de la póliza</t>
  </si>
  <si>
    <t>Factura Tramitada con glosa (Soportes)</t>
  </si>
  <si>
    <t>Póliza Falsa, lavada, Hurtada</t>
  </si>
  <si>
    <t>No cubierto SOAT</t>
  </si>
  <si>
    <t>Factura Tramitada con glosa (tarifas)</t>
  </si>
  <si>
    <t>Póliza prestada</t>
  </si>
  <si>
    <t>Concurrencia</t>
  </si>
  <si>
    <t>Poliza Soat Otra Compania</t>
  </si>
  <si>
    <t xml:space="preserve">Factura no registra en el sistema </t>
  </si>
  <si>
    <t xml:space="preserve">Factura en proceso de validación </t>
  </si>
  <si>
    <t>Columnas (N…R): Factura tramitada en su totalidad (1)</t>
  </si>
  <si>
    <t xml:space="preserve">Objeción causal póliza no sura, hurtada, fuera de vigencia </t>
  </si>
  <si>
    <t>Columna (s) glosas: 3 ; 4 ; 5</t>
  </si>
  <si>
    <t>ops</t>
  </si>
  <si>
    <t>12.3ss</t>
  </si>
  <si>
    <t>Columna (X) Glosa ratificada: 14.</t>
  </si>
  <si>
    <t>anulado</t>
  </si>
  <si>
    <t>Columna (z) Objeciones : 2;6;7;11;12</t>
  </si>
  <si>
    <t>Glosa ratificada</t>
  </si>
  <si>
    <t>Factura con glosa u objeción Ratificada</t>
  </si>
  <si>
    <t>rs</t>
  </si>
  <si>
    <t>14.3s</t>
  </si>
  <si>
    <t>Columna (AA) No registra en el sistema: 8</t>
  </si>
  <si>
    <t>rp</t>
  </si>
  <si>
    <t>14.4q</t>
  </si>
  <si>
    <t>Colimna en estudio (AB) En estudio: 10</t>
  </si>
  <si>
    <t>rt</t>
  </si>
  <si>
    <t>14.5w</t>
  </si>
  <si>
    <t>rm</t>
  </si>
  <si>
    <t>14.16z</t>
  </si>
  <si>
    <t>Codigo Proc</t>
  </si>
  <si>
    <t>Factura Objeto de Conciliación</t>
  </si>
  <si>
    <t>Objeción Causal Prescripción</t>
  </si>
  <si>
    <t>Codigo de Auditoria</t>
  </si>
  <si>
    <t>Motivos de auditoria</t>
  </si>
  <si>
    <t>Codigos cartera</t>
  </si>
  <si>
    <t>Glosa tarifas</t>
  </si>
  <si>
    <t>5 - 14.5</t>
  </si>
  <si>
    <t>Glosa de soportes</t>
  </si>
  <si>
    <t>3 - 14.3</t>
  </si>
  <si>
    <t>Glosas de pertinencia o facturacion</t>
  </si>
  <si>
    <t>4 - 14.4</t>
  </si>
  <si>
    <t>Glosas por devolucion</t>
  </si>
  <si>
    <t>2;7;11</t>
  </si>
  <si>
    <t>Codigos o estados cartera</t>
  </si>
  <si>
    <t>Ubicación de los valores</t>
  </si>
  <si>
    <t>Caracteristicas</t>
  </si>
  <si>
    <t>Factura tramitada en su totalidad (pertenecen a las columnas N,P,O,Q,R &amp; Y)</t>
  </si>
  <si>
    <t>No pueden tener valores de saldo o glosas</t>
  </si>
  <si>
    <t>Se ubica en la columna (z) de objeciones</t>
  </si>
  <si>
    <t>Facturas con objeciones totales o devoluciones</t>
  </si>
  <si>
    <t>Se ubica en la columna (s) Glosas</t>
  </si>
  <si>
    <t>Facturas con primera glosa o glosadas una sola vez(sin respuesta a glosa)</t>
  </si>
  <si>
    <t>Facturas con superacion de tope</t>
  </si>
  <si>
    <t>Facturas con glosa no cobertura soat</t>
  </si>
  <si>
    <t>Se ubica en la culumna (AA) No registra en el sistema</t>
  </si>
  <si>
    <t>Facturas que no estan en el sistema</t>
  </si>
  <si>
    <t>Se ubican en la columna (AB) En estudio</t>
  </si>
  <si>
    <t>Facturas con errores en el sistema</t>
  </si>
  <si>
    <t>Factura con glosas de poliza no asegurada, concurrencia, hurtada, prestada, fuera vigencia</t>
  </si>
  <si>
    <t>Facturas prescritas</t>
  </si>
  <si>
    <t>Se unbican en la columna (x) Glosas ratificadas</t>
  </si>
  <si>
    <t>Facturas con respuesta a glosa</t>
  </si>
  <si>
    <t>Notas credito= valor aceptado se ubica en la columna (Y)</t>
  </si>
  <si>
    <t>N°</t>
  </si>
  <si>
    <t>Objecion causal Soportes</t>
  </si>
  <si>
    <t>Objeción Causal Pertinencia Medica</t>
  </si>
  <si>
    <t>Objecion causal Tarifas</t>
  </si>
  <si>
    <t>Reclamación con glosa u objeción Ratificada</t>
  </si>
  <si>
    <t>Reclamación con glosa u objeción Ratificada Pertinencia</t>
  </si>
  <si>
    <t>Reclamación con glosa u objeción Ratificada Tarifa</t>
  </si>
  <si>
    <t>Objeción causal póliza no asegurada, correspone a otra compañia, fuera de vigencia</t>
  </si>
  <si>
    <t>Reclamación con glosa u objeción Ratificada MAOS</t>
  </si>
  <si>
    <t>Reclamación Objeto de Conciliación</t>
  </si>
  <si>
    <t>SALDO SOLIDARIA</t>
  </si>
  <si>
    <t>VALOR PSS</t>
  </si>
  <si>
    <t>SALDO PENDIENTE PSS</t>
  </si>
  <si>
    <t>Saldo Pendiente PSS</t>
  </si>
  <si>
    <t xml:space="preserve">Saldo pendiente PSS </t>
  </si>
  <si>
    <t xml:space="preserve"> Saldo Solidaria </t>
  </si>
  <si>
    <t xml:space="preserve">Saldo Pendiente PSS </t>
  </si>
  <si>
    <t>OBJECIÓN TOTAL (DEVOLUCIÓN)</t>
  </si>
  <si>
    <t>MEDIUNIDOS S.A.S Nit 901379542 (209212)</t>
  </si>
  <si>
    <t>PELAEZ PELAEZ WILSON</t>
  </si>
  <si>
    <t xml:space="preserve">CC 6461265 </t>
  </si>
  <si>
    <t>ANGULO VALVERDE MARISOL</t>
  </si>
  <si>
    <t xml:space="preserve">CC 1116277055 </t>
  </si>
  <si>
    <t>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- 09/08/2024|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- 16/08/2024|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- 27/08/2024|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ysanchez - 01/08/2024| Se ratifica objeción de acuerdo con el concepto planteado inicialmente: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ysanchez - 14/08/2024|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t>
  </si>
  <si>
    <t>Resp.Glosa recibida y No Procesada</t>
  </si>
  <si>
    <t>TRA</t>
  </si>
  <si>
    <t/>
  </si>
  <si>
    <t>Se glosa  en función a 3.65, por la cantidad: 1, por el valor de 412.760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- 22/07/2024|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ysanchez - 09/08/2024| Se ratifica objeción de acuerdo con el concepto planteado inicialmente: e glosa en función a 3.65, por la cantidad: 1, por el valor de 412.760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</si>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</sst>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b/>
      <i/>
      <sz val="10"/>
      <name val="Calibri"/>
      <family val="2"/>
      <scheme val="minor"/>
    </font>
    <font>
      <sz val="10"/>
      <color rgb="FF000000"/>
      <name val="Calibri"/>
      <family val="2"/>
      <scheme val="minor"/>
    </font>
    <font>
      <sz val="10"/>
      <name val="Verdana"/>
      <family val="2"/>
    </font>
    <font>
      <sz val="12"/>
      <name val="Arial"/>
      <family val="2"/>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s>
  <fills count="20">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1">
    <xf numFmtId="0" fontId="0" fillId="0" borderId="0"/>
    <xf numFmtId="166" fontId="10" fillId="0" borderId="0" applyFill="0" applyBorder="0" applyAlignment="0" applyProtection="0"/>
    <xf numFmtId="0" fontId="11" fillId="0" borderId="0" applyBorder="0" applyProtection="0"/>
    <xf numFmtId="164" fontId="3" fillId="0" borderId="0" applyFont="0" applyFill="0" applyBorder="0" applyAlignment="0" applyProtection="0"/>
    <xf numFmtId="167" fontId="3" fillId="0" borderId="0" applyFont="0" applyFill="0" applyBorder="0" applyAlignment="0" applyProtection="0"/>
    <xf numFmtId="0" fontId="12" fillId="0" borderId="0"/>
    <xf numFmtId="44" fontId="13" fillId="0" borderId="0" applyFont="0" applyFill="0" applyBorder="0" applyAlignment="0" applyProtection="0"/>
    <xf numFmtId="0" fontId="2" fillId="0" borderId="0"/>
    <xf numFmtId="0" fontId="21" fillId="0" borderId="0"/>
    <xf numFmtId="0" fontId="1" fillId="0" borderId="0"/>
    <xf numFmtId="0" fontId="27" fillId="0" borderId="0"/>
  </cellStyleXfs>
  <cellXfs count="140">
    <xf numFmtId="0" fontId="0" fillId="0" borderId="0" xfId="0"/>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xf>
    <xf numFmtId="0" fontId="7" fillId="0" borderId="0" xfId="0" applyFont="1" applyAlignment="1">
      <alignment horizontal="center" vertical="center"/>
    </xf>
    <xf numFmtId="14" fontId="8" fillId="0" borderId="0" xfId="0" applyNumberFormat="1" applyFont="1" applyAlignment="1">
      <alignment horizontal="center"/>
    </xf>
    <xf numFmtId="42" fontId="6" fillId="0" borderId="0" xfId="0" applyNumberFormat="1" applyFont="1"/>
    <xf numFmtId="42" fontId="4" fillId="0" borderId="0" xfId="0" applyNumberFormat="1" applyFont="1"/>
    <xf numFmtId="0" fontId="9" fillId="4" borderId="2" xfId="0" applyFont="1" applyFill="1" applyBorder="1" applyAlignment="1">
      <alignment vertical="center" wrapText="1"/>
    </xf>
    <xf numFmtId="0" fontId="15" fillId="0" borderId="0" xfId="0" applyFont="1"/>
    <xf numFmtId="0" fontId="14" fillId="8" borderId="4" xfId="0" applyFont="1" applyFill="1" applyBorder="1"/>
    <xf numFmtId="0" fontId="14" fillId="8" borderId="5" xfId="0" applyFont="1" applyFill="1" applyBorder="1"/>
    <xf numFmtId="0" fontId="14" fillId="8" borderId="6" xfId="0" applyFont="1" applyFill="1" applyBorder="1"/>
    <xf numFmtId="0" fontId="15" fillId="0" borderId="3" xfId="0" applyFont="1" applyBorder="1" applyAlignment="1">
      <alignment horizontal="left" vertical="center"/>
    </xf>
    <xf numFmtId="0" fontId="15" fillId="0" borderId="3" xfId="0" applyFont="1" applyBorder="1"/>
    <xf numFmtId="0" fontId="15" fillId="0" borderId="1" xfId="0" applyFont="1" applyBorder="1" applyAlignment="1">
      <alignment horizontal="left" vertical="center"/>
    </xf>
    <xf numFmtId="0" fontId="15" fillId="0" borderId="1" xfId="0" applyFont="1" applyBorder="1"/>
    <xf numFmtId="49" fontId="15" fillId="0" borderId="1" xfId="0" applyNumberFormat="1" applyFont="1" applyBorder="1" applyAlignment="1">
      <alignment horizontal="left" vertical="center"/>
    </xf>
    <xf numFmtId="0" fontId="15" fillId="9" borderId="1" xfId="0" applyFont="1" applyFill="1" applyBorder="1"/>
    <xf numFmtId="0" fontId="15" fillId="0" borderId="7" xfId="0" applyFont="1" applyBorder="1" applyAlignment="1">
      <alignment horizontal="left" vertical="center"/>
    </xf>
    <xf numFmtId="0" fontId="15" fillId="0" borderId="7" xfId="0" applyFont="1" applyBorder="1"/>
    <xf numFmtId="165" fontId="9" fillId="2" borderId="2" xfId="0" applyNumberFormat="1" applyFont="1" applyFill="1" applyBorder="1" applyAlignment="1">
      <alignment vertical="center" wrapText="1"/>
    </xf>
    <xf numFmtId="0" fontId="18" fillId="5" borderId="0" xfId="0" applyFont="1" applyFill="1"/>
    <xf numFmtId="0" fontId="18" fillId="0" borderId="0" xfId="0" applyFont="1"/>
    <xf numFmtId="0" fontId="19" fillId="0" borderId="1" xfId="0" applyFont="1" applyBorder="1" applyAlignment="1">
      <alignment horizontal="right"/>
    </xf>
    <xf numFmtId="0" fontId="20" fillId="0" borderId="1" xfId="0" applyFont="1" applyBorder="1" applyAlignment="1">
      <alignment horizontal="center" vertical="center"/>
    </xf>
    <xf numFmtId="0" fontId="20" fillId="0" borderId="1" xfId="6" applyNumberFormat="1" applyFont="1" applyFill="1" applyBorder="1" applyAlignment="1">
      <alignment horizontal="center" vertical="center"/>
    </xf>
    <xf numFmtId="0" fontId="22" fillId="0" borderId="0" xfId="0" applyFont="1"/>
    <xf numFmtId="0" fontId="22" fillId="1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xf numFmtId="14" fontId="9" fillId="4"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6" borderId="2" xfId="0" applyFont="1" applyFill="1" applyBorder="1" applyAlignment="1">
      <alignment vertical="center"/>
    </xf>
    <xf numFmtId="0" fontId="9" fillId="4" borderId="2" xfId="0" applyFont="1" applyFill="1" applyBorder="1" applyAlignment="1">
      <alignment vertical="center"/>
    </xf>
    <xf numFmtId="3" fontId="9" fillId="2"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169" fontId="6" fillId="0" borderId="0" xfId="6" applyNumberFormat="1" applyFont="1" applyAlignment="1">
      <alignment horizontal="right"/>
    </xf>
    <xf numFmtId="169" fontId="9" fillId="2" borderId="9" xfId="6" applyNumberFormat="1" applyFont="1" applyFill="1" applyBorder="1" applyAlignment="1">
      <alignment horizontal="center" vertical="center" wrapText="1"/>
    </xf>
    <xf numFmtId="169" fontId="6" fillId="0" borderId="0" xfId="6" applyNumberFormat="1" applyFont="1"/>
    <xf numFmtId="169" fontId="4" fillId="0" borderId="0" xfId="6" applyNumberFormat="1" applyFont="1"/>
    <xf numFmtId="169" fontId="9" fillId="2" borderId="7" xfId="6" applyNumberFormat="1" applyFont="1" applyFill="1" applyBorder="1" applyAlignment="1">
      <alignment horizontal="center" vertical="center" wrapText="1"/>
    </xf>
    <xf numFmtId="168" fontId="18" fillId="0" borderId="0" xfId="0" applyNumberFormat="1" applyFont="1"/>
    <xf numFmtId="42" fontId="18"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44" fontId="24" fillId="4" borderId="1" xfId="6" applyFont="1" applyFill="1" applyBorder="1" applyAlignment="1">
      <alignment horizontal="center" vertic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169" fontId="7" fillId="0" borderId="1" xfId="6" applyNumberFormat="1" applyFont="1" applyFill="1" applyBorder="1" applyAlignment="1">
      <alignment horizontal="justify" vertical="center" wrapText="1"/>
    </xf>
    <xf numFmtId="169" fontId="4" fillId="0" borderId="1" xfId="6" applyNumberFormat="1" applyFont="1" applyBorder="1"/>
    <xf numFmtId="0" fontId="0" fillId="0" borderId="0" xfId="0" pivotButton="1"/>
    <xf numFmtId="14" fontId="23" fillId="4" borderId="1" xfId="0" applyNumberFormat="1" applyFont="1" applyFill="1" applyBorder="1" applyAlignment="1">
      <alignment horizontal="center" vertical="center" wrapText="1"/>
    </xf>
    <xf numFmtId="168" fontId="23"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42"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8" fontId="23" fillId="2"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3" fontId="23" fillId="3" borderId="1" xfId="0" applyNumberFormat="1" applyFont="1" applyFill="1" applyBorder="1" applyAlignment="1">
      <alignment horizontal="center" vertical="center" wrapText="1"/>
    </xf>
    <xf numFmtId="169" fontId="19" fillId="4" borderId="1" xfId="6" applyNumberFormat="1" applyFont="1" applyFill="1" applyBorder="1" applyAlignment="1">
      <alignment horizontal="center" vertical="center"/>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9" fillId="2" borderId="2" xfId="0" applyNumberFormat="1" applyFont="1" applyFill="1" applyBorder="1" applyAlignment="1">
      <alignment horizontal="center" vertical="center" wrapText="1"/>
    </xf>
    <xf numFmtId="0" fontId="25" fillId="12" borderId="1" xfId="0" applyFont="1" applyFill="1" applyBorder="1"/>
    <xf numFmtId="0" fontId="25" fillId="0" borderId="0" xfId="0" applyFont="1"/>
    <xf numFmtId="0" fontId="25" fillId="0" borderId="1" xfId="0" applyFont="1" applyBorder="1"/>
    <xf numFmtId="0" fontId="26" fillId="8" borderId="1" xfId="0" applyFont="1" applyFill="1" applyBorder="1" applyAlignment="1">
      <alignment horizontal="center"/>
    </xf>
    <xf numFmtId="0" fontId="26" fillId="8" borderId="1" xfId="0" applyFont="1" applyFill="1" applyBorder="1"/>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8" fillId="12" borderId="1" xfId="0" applyFont="1" applyFill="1" applyBorder="1"/>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2" borderId="0" xfId="0" applyFont="1" applyFill="1"/>
    <xf numFmtId="0" fontId="6" fillId="13" borderId="10" xfId="0" applyFont="1" applyFill="1" applyBorder="1" applyAlignment="1">
      <alignment horizontal="center"/>
    </xf>
    <xf numFmtId="0" fontId="4" fillId="13" borderId="10" xfId="0" applyFont="1" applyFill="1" applyBorder="1" applyAlignment="1">
      <alignment horizontal="center"/>
    </xf>
    <xf numFmtId="49" fontId="25" fillId="0" borderId="1" xfId="0" applyNumberFormat="1" applyFont="1" applyBorder="1" applyAlignment="1">
      <alignment horizontal="left" vertical="center"/>
    </xf>
    <xf numFmtId="49" fontId="25" fillId="14" borderId="1" xfId="0" applyNumberFormat="1" applyFont="1" applyFill="1" applyBorder="1" applyAlignment="1">
      <alignment horizontal="center" vertical="center"/>
    </xf>
    <xf numFmtId="0" fontId="25" fillId="14" borderId="1" xfId="0" applyFont="1" applyFill="1" applyBorder="1"/>
    <xf numFmtId="0" fontId="25" fillId="9" borderId="1" xfId="0" applyFont="1" applyFill="1" applyBorder="1"/>
    <xf numFmtId="49" fontId="25" fillId="10" borderId="1" xfId="0" applyNumberFormat="1" applyFont="1" applyFill="1" applyBorder="1" applyAlignment="1">
      <alignment horizontal="center" vertical="center"/>
    </xf>
    <xf numFmtId="0" fontId="25" fillId="14" borderId="1" xfId="0" applyFont="1" applyFill="1" applyBorder="1" applyAlignment="1">
      <alignment horizontal="left" vertical="center"/>
    </xf>
    <xf numFmtId="0" fontId="4" fillId="0" borderId="0" xfId="0" applyFont="1" applyAlignment="1">
      <alignment horizontal="left"/>
    </xf>
    <xf numFmtId="0" fontId="25" fillId="14" borderId="1" xfId="0" applyFont="1" applyFill="1" applyBorder="1" applyAlignment="1">
      <alignment horizontal="center" vertical="center"/>
    </xf>
    <xf numFmtId="0" fontId="25" fillId="0" borderId="0" xfId="0" applyFont="1" applyAlignment="1">
      <alignment horizontal="center"/>
    </xf>
    <xf numFmtId="0" fontId="1" fillId="15" borderId="1" xfId="9" applyFill="1" applyBorder="1" applyAlignment="1">
      <alignment horizontal="center" vertical="center" wrapText="1"/>
    </xf>
    <xf numFmtId="0" fontId="1" fillId="15" borderId="1" xfId="9" applyFill="1" applyBorder="1" applyAlignment="1">
      <alignment horizontal="center" vertical="center"/>
    </xf>
    <xf numFmtId="0" fontId="1" fillId="0" borderId="0" xfId="9"/>
    <xf numFmtId="0" fontId="1" fillId="0" borderId="1" xfId="9" applyBorder="1" applyAlignment="1">
      <alignment horizontal="center" vertical="center"/>
    </xf>
    <xf numFmtId="0" fontId="1" fillId="0" borderId="1" xfId="9" applyBorder="1" applyAlignment="1">
      <alignment horizontal="center"/>
    </xf>
    <xf numFmtId="0" fontId="1" fillId="16" borderId="1" xfId="9" applyFill="1" applyBorder="1" applyAlignment="1">
      <alignment horizontal="center"/>
    </xf>
    <xf numFmtId="0" fontId="1" fillId="16" borderId="1" xfId="9" applyFill="1" applyBorder="1" applyAlignment="1">
      <alignment horizontal="center" vertical="center"/>
    </xf>
    <xf numFmtId="0" fontId="1" fillId="16" borderId="1" xfId="9" applyFill="1" applyBorder="1" applyAlignment="1">
      <alignment horizontal="center" vertical="center" wrapText="1"/>
    </xf>
    <xf numFmtId="0" fontId="1" fillId="17" borderId="1" xfId="9" applyFill="1" applyBorder="1" applyAlignment="1">
      <alignment horizontal="center"/>
    </xf>
    <xf numFmtId="0" fontId="1" fillId="17" borderId="1" xfId="9" applyFill="1" applyBorder="1" applyAlignment="1">
      <alignment horizontal="center" vertical="center"/>
    </xf>
    <xf numFmtId="0" fontId="1" fillId="17" borderId="1" xfId="9" applyFill="1" applyBorder="1" applyAlignment="1">
      <alignment horizontal="center" vertical="center" wrapText="1"/>
    </xf>
    <xf numFmtId="0" fontId="1" fillId="17" borderId="7" xfId="9" applyFill="1" applyBorder="1" applyAlignment="1">
      <alignment horizontal="center"/>
    </xf>
    <xf numFmtId="0" fontId="1" fillId="18" borderId="1" xfId="9" applyFill="1" applyBorder="1" applyAlignment="1">
      <alignment horizontal="center"/>
    </xf>
    <xf numFmtId="0" fontId="1" fillId="18" borderId="1" xfId="9" applyFill="1" applyBorder="1" applyAlignment="1">
      <alignment horizontal="center" vertical="center"/>
    </xf>
    <xf numFmtId="0" fontId="1" fillId="19" borderId="1" xfId="9" applyFill="1" applyBorder="1" applyAlignment="1">
      <alignment horizontal="center" vertical="center"/>
    </xf>
    <xf numFmtId="42" fontId="20" fillId="0" borderId="1" xfId="0" applyNumberFormat="1" applyFont="1" applyBorder="1" applyAlignment="1">
      <alignment vertical="center"/>
    </xf>
    <xf numFmtId="169" fontId="20" fillId="0" borderId="1" xfId="6" applyNumberFormat="1" applyFont="1" applyFill="1" applyBorder="1" applyAlignment="1">
      <alignment vertical="center"/>
    </xf>
    <xf numFmtId="14" fontId="23" fillId="4" borderId="3" xfId="0" applyNumberFormat="1" applyFont="1" applyFill="1" applyBorder="1" applyAlignment="1">
      <alignment horizontal="center" vertical="center" wrapText="1"/>
    </xf>
    <xf numFmtId="168" fontId="23" fillId="6" borderId="3" xfId="0" applyNumberFormat="1" applyFont="1" applyFill="1" applyBorder="1" applyAlignment="1">
      <alignment horizontal="center" vertical="center" wrapText="1"/>
    </xf>
    <xf numFmtId="3" fontId="23" fillId="6" borderId="3"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42" fontId="23"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169" fontId="0" fillId="0" borderId="1" xfId="0" applyNumberForma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5" fontId="23" fillId="6" borderId="3"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3" xfId="0"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165" fontId="23" fillId="2" borderId="7" xfId="0" applyNumberFormat="1" applyFont="1" applyFill="1" applyBorder="1" applyAlignment="1">
      <alignment horizontal="center" vertical="center" wrapText="1"/>
    </xf>
    <xf numFmtId="165" fontId="23" fillId="2" borderId="3" xfId="0" applyNumberFormat="1"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6" fillId="7" borderId="1" xfId="0" applyFont="1" applyFill="1" applyBorder="1" applyAlignment="1">
      <alignment horizontal="center"/>
    </xf>
    <xf numFmtId="0" fontId="19" fillId="0" borderId="8" xfId="0" applyFont="1" applyBorder="1" applyAlignment="1">
      <alignment horizontal="center" vertical="center" wrapText="1"/>
    </xf>
    <xf numFmtId="0" fontId="5" fillId="11" borderId="1" xfId="0" applyFont="1" applyFill="1" applyBorder="1" applyAlignment="1">
      <alignment horizontal="center" vertical="center"/>
    </xf>
    <xf numFmtId="0" fontId="14" fillId="7" borderId="1" xfId="0" applyFont="1" applyFill="1" applyBorder="1" applyAlignment="1">
      <alignment horizontal="center"/>
    </xf>
  </cellXfs>
  <cellStyles count="11">
    <cellStyle name="Excel Built-in Normal 3" xfId="2" xr:uid="{00000000-0005-0000-0000-000000000000}"/>
    <cellStyle name="Millares 2 12" xfId="1" xr:uid="{00000000-0005-0000-0000-000001000000}"/>
    <cellStyle name="Millares 6" xfId="4" xr:uid="{00000000-0005-0000-0000-000002000000}"/>
    <cellStyle name="Moneda" xfId="6" builtinId="4"/>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5" xfId="10" xr:uid="{44524DA6-F09D-491E-B7DE-374E24AA7FD2}"/>
    <cellStyle name="Normal 7" xfId="5" xr:uid="{00000000-0005-0000-0000-000008000000}"/>
  </cellStyles>
  <dxfs count="28">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NUAL%20DE%20PROCESOS%20CARTERA%20(Autoguardado).pdf" TargetMode="Externa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104776</xdr:rowOff>
    </xdr:from>
    <xdr:to>
      <xdr:col>8</xdr:col>
      <xdr:colOff>247650</xdr:colOff>
      <xdr:row>36</xdr:row>
      <xdr:rowOff>57150</xdr:rowOff>
    </xdr:to>
    <xdr:sp macro="" textlink="">
      <xdr:nvSpPr>
        <xdr:cNvPr id="2" name="CuadroTexto 1">
          <a:extLst>
            <a:ext uri="{FF2B5EF4-FFF2-40B4-BE49-F238E27FC236}">
              <a16:creationId xmlns:a16="http://schemas.microsoft.com/office/drawing/2014/main" id="{192CDFA1-0272-43C5-B577-A9C10C6192EC}"/>
            </a:ext>
          </a:extLst>
        </xdr:cNvPr>
        <xdr:cNvSpPr txBox="1"/>
      </xdr:nvSpPr>
      <xdr:spPr>
        <a:xfrm>
          <a:off x="228599" y="104776"/>
          <a:ext cx="6115051" cy="57816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s-CO" sz="1400" b="1"/>
            <a:t>Instructivo diligenciamiento de formato analisis de cartera</a:t>
          </a:r>
          <a:r>
            <a:rPr lang="es-CO" sz="1100"/>
            <a:t>.</a:t>
          </a:r>
        </a:p>
        <a:p>
          <a:endParaRPr lang="es-CO" sz="1100"/>
        </a:p>
        <a:p>
          <a:r>
            <a:rPr lang="es-CO" sz="1100"/>
            <a:t>Para</a:t>
          </a:r>
          <a:r>
            <a:rPr lang="es-CO" sz="1100" baseline="0"/>
            <a:t> el diligenciamiento del formato se deben tener en cuenta los siguientes formatos:</a:t>
          </a:r>
        </a:p>
        <a:p>
          <a:endParaRPr lang="es-CO" sz="1100" baseline="0"/>
        </a:p>
        <a:p>
          <a:r>
            <a:rPr lang="es-CO" sz="1100" b="1" baseline="0"/>
            <a:t>1. </a:t>
          </a:r>
          <a:r>
            <a:rPr lang="es-CO" sz="1100" baseline="0"/>
            <a:t>Todos los valores del archivo deben ir con el formato contabilidad y los mismos deben ir ubicados hacia el lado derecho de la casilla.</a:t>
          </a:r>
        </a:p>
        <a:p>
          <a:endParaRPr lang="es-CO" sz="1100" baseline="0"/>
        </a:p>
        <a:p>
          <a:r>
            <a:rPr lang="es-CO" sz="1100" b="1" baseline="0"/>
            <a:t>2. </a:t>
          </a:r>
          <a:r>
            <a:rPr lang="es-CO" sz="1100" baseline="0"/>
            <a:t>Todos los espacios en blanco dentro de los valores deben ir con cero el cual se transformara en un - debido al formato de contabilidad anteriormente puesto.</a:t>
          </a:r>
        </a:p>
        <a:p>
          <a:endParaRPr lang="es-CO" sz="1100" baseline="0"/>
        </a:p>
        <a:p>
          <a:r>
            <a:rPr lang="es-CO" sz="1100" b="1" baseline="0"/>
            <a:t>3. </a:t>
          </a:r>
          <a:r>
            <a:rPr lang="es-CO" sz="1100" baseline="0"/>
            <a:t>Todas las fechas del archivo deben ir ubicadas hacia el lado derecho de la casilla.</a:t>
          </a:r>
        </a:p>
        <a:p>
          <a:endParaRPr lang="es-CO" sz="1100" baseline="0"/>
        </a:p>
        <a:p>
          <a:r>
            <a:rPr lang="es-CO" sz="1100" b="1" baseline="0"/>
            <a:t>4. </a:t>
          </a:r>
          <a:r>
            <a:rPr lang="es-CO" sz="1100" baseline="0"/>
            <a:t>Los textos de observaciones y estado activa deben ir ubicados hacia la izquierda de la casilla.</a:t>
          </a:r>
        </a:p>
        <a:p>
          <a:endParaRPr lang="es-CO" sz="1100" baseline="0"/>
        </a:p>
        <a:p>
          <a:r>
            <a:rPr lang="es-CO" sz="1100" b="1" baseline="0"/>
            <a:t>5. </a:t>
          </a:r>
          <a:r>
            <a:rPr lang="es-CO" sz="1100" baseline="0"/>
            <a:t>El titulo del archivo o la informacion que va en la fila 3 la cual es el nombre de la entidad debe ir tal cual esta en activa, junto con el nit separados por puntos como corresponda y sin digito de verificacion.</a:t>
          </a:r>
        </a:p>
        <a:p>
          <a:endParaRPr lang="es-CO" sz="1100" baseline="0"/>
        </a:p>
        <a:p>
          <a:r>
            <a:rPr lang="es-CO" sz="1100" b="1" baseline="0"/>
            <a:t>6. </a:t>
          </a:r>
          <a:r>
            <a:rPr lang="es-CO" sz="1100" baseline="0"/>
            <a:t>Toda la letra del archivo debe ser (CALIBRI 10).</a:t>
          </a:r>
        </a:p>
        <a:p>
          <a:endParaRPr lang="es-CO" sz="1100" baseline="0"/>
        </a:p>
        <a:p>
          <a:r>
            <a:rPr lang="es-CO" sz="1100" b="1" baseline="0"/>
            <a:t>7. </a:t>
          </a:r>
          <a:r>
            <a:rPr lang="es-CO" sz="1100" baseline="0"/>
            <a:t>Al finalizar el diligenciamiento correcto del archivo se debe crear una copia del mismo con el fin de enviarsela a la entidad, mas sin embargo esta copia debe ir de la siguente manera:</a:t>
          </a:r>
        </a:p>
        <a:p>
          <a:endParaRPr lang="es-CO" sz="1100" baseline="0"/>
        </a:p>
        <a:p>
          <a:r>
            <a:rPr lang="es-CO" sz="1100" baseline="0"/>
            <a:t>	</a:t>
          </a:r>
          <a:r>
            <a:rPr lang="es-CO" sz="1100" b="1" baseline="0"/>
            <a:t>7.1</a:t>
          </a:r>
          <a:r>
            <a:rPr lang="es-CO" sz="1100" baseline="0"/>
            <a:t> Se debe borrar los prefijos OBJ_ y los subfijos _1.</a:t>
          </a:r>
        </a:p>
        <a:p>
          <a:r>
            <a:rPr lang="es-CO" sz="1100" baseline="0"/>
            <a:t>	</a:t>
          </a:r>
          <a:r>
            <a:rPr lang="es-CO" sz="1100" b="1" baseline="0"/>
            <a:t>7.2</a:t>
          </a:r>
          <a:r>
            <a:rPr lang="es-CO" sz="1100" baseline="0"/>
            <a:t> Se debe eliminar las columnas </a:t>
          </a:r>
          <a:r>
            <a:rPr lang="es-CO" sz="1100" b="1" baseline="0"/>
            <a:t>K, L</a:t>
          </a:r>
          <a:r>
            <a:rPr lang="es-CO" sz="1100" b="0" baseline="0"/>
            <a:t>,</a:t>
          </a:r>
          <a:r>
            <a:rPr lang="es-CO" sz="1100" b="1" baseline="0"/>
            <a:t> M </a:t>
          </a:r>
          <a:r>
            <a:rPr lang="es-CO" sz="1100" b="0" baseline="0"/>
            <a:t>&amp; </a:t>
          </a:r>
          <a:r>
            <a:rPr lang="es-CO" sz="1100" b="1" baseline="0"/>
            <a:t>Y.</a:t>
          </a:r>
        </a:p>
        <a:p>
          <a:r>
            <a:rPr lang="es-CO" sz="1100" b="1" baseline="0"/>
            <a:t>	7.3</a:t>
          </a:r>
          <a:r>
            <a:rPr lang="es-CO" sz="1100" b="0" baseline="0"/>
            <a:t> Se debe ocultar las hojas (hoja 1, certificados de cobertura, formato (2).</a:t>
          </a:r>
        </a:p>
        <a:p>
          <a:r>
            <a:rPr lang="es-CO" sz="1100" b="0" baseline="0"/>
            <a:t>	</a:t>
          </a:r>
          <a:r>
            <a:rPr lang="es-CO" sz="1100" b="1" baseline="0"/>
            <a:t>7.4</a:t>
          </a:r>
          <a:r>
            <a:rPr lang="es-CO" sz="1100" b="0" baseline="0"/>
            <a:t> Se debe elimar la hoja nombrada (instructivo diligenciamiento).</a:t>
          </a:r>
        </a:p>
        <a:p>
          <a:r>
            <a:rPr lang="es-CO" sz="1100" b="0" baseline="0"/>
            <a:t>	</a:t>
          </a:r>
          <a:r>
            <a:rPr lang="es-CO" sz="1100" b="1" baseline="0"/>
            <a:t>7.5</a:t>
          </a:r>
          <a:r>
            <a:rPr lang="es-CO" sz="1100" b="0" baseline="0"/>
            <a:t> El nombre del archivo debe ser el nombre de la entidad, el nit, entre parentesis el ID 	de la cartera y al final poner las siglas ENV o la 	palabra envio.</a:t>
          </a:r>
        </a:p>
        <a:p>
          <a:endParaRPr lang="es-CO" sz="1100" b="1" baseline="0"/>
        </a:p>
        <a:p>
          <a:r>
            <a:rPr lang="es-CO" sz="1100" b="1" baseline="0"/>
            <a:t>8. </a:t>
          </a:r>
          <a:r>
            <a:rPr lang="es-CO" sz="1100" b="0" baseline="0"/>
            <a:t>Al archivo original se le debe quitar el prefijo ENV o la palabra envio (importante dejar   el </a:t>
          </a:r>
          <a:r>
            <a:rPr lang="es-CO" sz="1100" b="1" baseline="0"/>
            <a:t>ID</a:t>
          </a:r>
          <a:r>
            <a:rPr lang="es-CO" sz="1100" b="0" baseline="0"/>
            <a:t> de la cartera). </a:t>
          </a:r>
          <a:endParaRPr lang="es-CO" sz="1100" b="1" baseline="0"/>
        </a:p>
        <a:p>
          <a:r>
            <a:rPr lang="es-CO" sz="1100" b="1" baseline="0"/>
            <a:t> </a:t>
          </a:r>
        </a:p>
        <a:p>
          <a:endParaRPr lang="es-CO" sz="1100" baseline="0"/>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3933825</xdr:colOff>
      <xdr:row>0</xdr:row>
      <xdr:rowOff>19050</xdr:rowOff>
    </xdr:from>
    <xdr:to>
      <xdr:col>6</xdr:col>
      <xdr:colOff>327212</xdr:colOff>
      <xdr:row>1</xdr:row>
      <xdr:rowOff>163792</xdr:rowOff>
    </xdr:to>
    <xdr:pic>
      <xdr:nvPicPr>
        <xdr:cNvPr id="2" name="1 Imagen">
          <a:hlinkClick xmlns:r="http://schemas.openxmlformats.org/officeDocument/2006/relationships" r:id="rId1"/>
          <a:extLst>
            <a:ext uri="{FF2B5EF4-FFF2-40B4-BE49-F238E27FC236}">
              <a16:creationId xmlns:a16="http://schemas.microsoft.com/office/drawing/2014/main" id="{2A27C30D-9F2D-445D-B8B4-5E9FACE2D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57375" y="19050"/>
          <a:ext cx="330387" cy="2844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KPOVEDA" refreshedDate="45547.38887141204" createdVersion="6" refreshedVersion="8" minRefreshableVersion="3" recordCount="2" xr:uid="{00000000-000A-0000-FFFF-FFFF28000000}">
  <cacheSource type="worksheet">
    <worksheetSource ref="A1:AB3" sheet="Formato (2)"/>
  </cacheSource>
  <cacheFields count="30">
    <cacheField name="CONS" numFmtId="0">
      <sharedItems containsSemiMixedTypes="0" containsString="0" containsNumber="1" containsInteger="1" minValue="1" maxValue="2"/>
    </cacheField>
    <cacheField name="Cant. Reclamos" numFmtId="0">
      <sharedItems containsSemiMixedTypes="0" containsString="0" containsNumber="1" containsInteger="1" minValue="4118" maxValue="4604"/>
    </cacheField>
    <cacheField name="FACTURA PREFIJO" numFmtId="0">
      <sharedItems containsSemiMixedTypes="0" containsString="0" containsNumber="1" containsInteger="1" minValue="4118" maxValue="4604"/>
    </cacheField>
    <cacheField name="N° SINIESTRO" numFmtId="0">
      <sharedItems containsSemiMixedTypes="0" containsString="0" containsNumber="1" containsInteger="1" minValue="30378" maxValue="31266"/>
    </cacheField>
    <cacheField name="NOMBRE DE LA VICTIMA " numFmtId="0">
      <sharedItems/>
    </cacheField>
    <cacheField name="TIPO Y N° DOC" numFmtId="0">
      <sharedItems/>
    </cacheField>
    <cacheField name="N° POLIZA DE LA VICTIMA" numFmtId="0">
      <sharedItems containsSemiMixedTypes="0" containsString="0" containsNumber="1" containsInteger="1" minValue="4650002436" maxValue="5000001966"/>
    </cacheField>
    <cacheField name="FECHA DE RADICACION" numFmtId="14">
      <sharedItems containsSemiMixedTypes="0" containsNonDate="0" containsDate="1" containsString="0" minDate="2023-04-24T00:00:00" maxDate="2024-04-12T00:00:00"/>
    </cacheField>
    <cacheField name="FECHA EGRESO" numFmtId="14">
      <sharedItems containsSemiMixedTypes="0" containsNonDate="0" containsDate="1" containsString="0" minDate="1899-12-30T00:00:00" maxDate="2024-03-08T00:00:00" count="3">
        <d v="2023-04-15T00:00:00"/>
        <d v="2024-03-07T00:00:00"/>
        <d v="1899-12-30T00:00:00" u="1"/>
      </sharedItems>
      <fieldGroup par="29"/>
    </cacheField>
    <cacheField name="VALOR ASEGURADORA" numFmtId="0">
      <sharedItems containsSemiMixedTypes="0" containsString="0" containsNumber="1" containsInteger="1" minValue="371950" maxValue="412760"/>
    </cacheField>
    <cacheField name="VALOR  IPS" numFmtId="0">
      <sharedItems/>
    </cacheField>
    <cacheField name="Saldo Pendiente PSS" numFmtId="0">
      <sharedItems containsSemiMixedTypes="0" containsString="0" containsNumber="1" containsInteger="1" minValue="371950" maxValue="412760"/>
    </cacheField>
    <cacheField name="OBSERVACION" numFmtId="0">
      <sharedItems longText="1"/>
    </cacheField>
    <cacheField name="Estados" numFmtId="0">
      <sharedItems containsSemiMixedTypes="0" containsString="0" containsNumber="1" minValue="14.3" maxValue="14.3"/>
    </cacheField>
    <cacheField name="Estados de cartera" numFmtId="0">
      <sharedItems count="4">
        <s v="Reclamación con glosa u objeción Ratificada"/>
        <e v="#N/A" u="1"/>
        <s v="Objeción Causal Tope Máximo" u="1"/>
        <s v="Objeción causal póliza no asegurada, hurtada, fuera de vigencia " u="1"/>
      </sharedItems>
    </cacheField>
    <cacheField name="Estado activa" numFmtId="0">
      <sharedItems/>
    </cacheField>
    <cacheField name="Amparo" numFmtId="0">
      <sharedItems/>
    </cacheField>
    <cacheField name="FECHA DE PAGO " numFmtId="14">
      <sharedItems containsNonDate="0"/>
    </cacheField>
    <cacheField name="VALOR" numFmtId="169">
      <sharedItems containsSemiMixedTypes="0" containsString="0" containsNumber="1" containsInteger="1" minValue="0" maxValue="0"/>
    </cacheField>
    <cacheField name="RETEFUENTE" numFmtId="0">
      <sharedItems containsSemiMixedTypes="0" containsString="0" containsNumber="1" containsInteger="1" minValue="0" maxValue="0"/>
    </cacheField>
    <cacheField name="RETEICA" numFmtId="0">
      <sharedItems containsSemiMixedTypes="0" containsString="0" containsNumber="1" containsInteger="1" minValue="0" maxValue="0"/>
    </cacheField>
    <cacheField name="N° ORDEN DE PAGO" numFmtId="0">
      <sharedItems/>
    </cacheField>
    <cacheField name=" OBJECIÓN SUBSANABLE" numFmtId="169">
      <sharedItems containsSemiMixedTypes="0" containsString="0" containsNumber="1" containsInteger="1" minValue="0" maxValue="0"/>
    </cacheField>
    <cacheField name="OBJECIONES RATIFICADAS" numFmtId="169">
      <sharedItems containsSemiMixedTypes="0" containsString="0" containsNumber="1" containsInteger="1" minValue="371950" maxValue="412760"/>
    </cacheField>
    <cacheField name="NOTAS CREDITO" numFmtId="169">
      <sharedItems containsSemiMixedTypes="0" containsString="0" containsNumber="1" containsInteger="1" minValue="0" maxValue="0"/>
    </cacheField>
    <cacheField name="OBJECIONES TOTALES" numFmtId="169">
      <sharedItems containsSemiMixedTypes="0" containsString="0" containsNumber="1" containsInteger="1" minValue="0" maxValue="0"/>
    </cacheField>
    <cacheField name="SIN INFORMACION EN EL SISTEMA" numFmtId="169">
      <sharedItems containsSemiMixedTypes="0" containsString="0" containsNumber="1" containsInteger="1" minValue="0" maxValue="0"/>
    </cacheField>
    <cacheField name="Saldo Solidaria" numFmtId="169">
      <sharedItems containsSemiMixedTypes="0" containsString="0" containsNumber="1" containsInteger="1" minValue="371950" maxValue="412760"/>
    </cacheField>
    <cacheField name="Meses (FECHA EGRESO)" numFmtId="0" databaseField="0">
      <fieldGroup base="8">
        <rangePr groupBy="months" startDate="1899-12-30T00:00:00" endDate="2024-03-08T00:00:00"/>
        <groupItems count="14">
          <s v="&lt;0/01/1900"/>
          <s v="ene"/>
          <s v="feb"/>
          <s v="mar"/>
          <s v="abr"/>
          <s v="may"/>
          <s v="jun"/>
          <s v="jul"/>
          <s v="ago"/>
          <s v="sep"/>
          <s v="oct"/>
          <s v="nov"/>
          <s v="dic"/>
          <s v="&gt;8/03/2024"/>
        </groupItems>
      </fieldGroup>
    </cacheField>
    <cacheField name="Años (FECHA EGRESO)" numFmtId="0" databaseField="0">
      <fieldGroup base="8">
        <rangePr groupBy="years" startDate="1899-12-30T00:00:00" endDate="2024-03-08T00:00:00"/>
        <groupItems count="127">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gt;8/03/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1"/>
    <n v="4118"/>
    <n v="4118"/>
    <n v="31266"/>
    <s v="PELAEZ PELAEZ WILSON"/>
    <s v="CC 6461265 "/>
    <n v="5000001966"/>
    <d v="2023-04-24T00:00:00"/>
    <x v="0"/>
    <n v="371950"/>
    <e v="#REF!"/>
    <n v="371950"/>
    <s v="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09/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16/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27/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ysanchez - 01/08/2024| Se ratifica objeción de acuerdo con el concepto planteado inicialmente: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ysanchez - 14/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
    <n v="14.3"/>
    <x v="0"/>
    <s v="Resp.Glosa recibida y No Procesada"/>
    <s v="TRA"/>
    <s v=""/>
    <n v="0"/>
    <n v="0"/>
    <n v="0"/>
    <s v=""/>
    <n v="0"/>
    <n v="371950"/>
    <n v="0"/>
    <n v="0"/>
    <n v="0"/>
    <n v="371950"/>
  </r>
  <r>
    <n v="2"/>
    <n v="4604"/>
    <n v="4604"/>
    <n v="30378"/>
    <s v="ANGULO VALVERDE MARISOL"/>
    <s v="CC 1116277055 "/>
    <n v="4650002436"/>
    <d v="2024-04-11T00:00:00"/>
    <x v="1"/>
    <n v="412760"/>
    <e v="#REF!"/>
    <n v="412760"/>
    <s v="Se glosa  en función a 3.65, por la cantidad: 1, por el valor de 412.76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22/07/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ysanchez - 09/08/2024| Se ratifica objeción de acuerdo con el concepto planteado inicialmente: e glosa en función a 3.65, por la cantidad: 1, por el valor de 412.76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n v="14.3"/>
    <x v="0"/>
    <s v="Resp.Glosa recibida y No Procesada"/>
    <s v="TRA"/>
    <s v=""/>
    <n v="0"/>
    <n v="0"/>
    <n v="0"/>
    <s v=""/>
    <n v="0"/>
    <n v="412760"/>
    <n v="0"/>
    <n v="0"/>
    <n v="0"/>
    <n v="4127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4"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19:D22"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4">
        <item m="1" x="2"/>
        <item x="0"/>
        <item x="1"/>
        <item t="default"/>
      </items>
    </pivotField>
    <pivotField showAll="0"/>
    <pivotField showAll="0"/>
    <pivotField dataField="1" showAll="0"/>
    <pivotField showAll="0"/>
    <pivotField showAll="0"/>
    <pivotField showAll="0">
      <items count="5">
        <item m="1" x="1"/>
        <item m="1" x="2"/>
        <item m="1" x="3"/>
        <item x="0"/>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5">
        <item x="0"/>
        <item x="1"/>
        <item x="2"/>
        <item x="3"/>
        <item x="4"/>
        <item x="5"/>
        <item x="6"/>
        <item x="7"/>
        <item x="8"/>
        <item x="9"/>
        <item x="10"/>
        <item x="11"/>
        <item x="12"/>
        <item x="13"/>
        <item t="default"/>
      </items>
    </pivotField>
    <pivotField axis="axisRow" showAll="0">
      <items count="1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t="default" sd="0"/>
      </items>
    </pivotField>
  </pivotFields>
  <rowFields count="2">
    <field x="29"/>
    <field x="28"/>
  </rowFields>
  <rowItems count="3">
    <i>
      <x v="124"/>
    </i>
    <i>
      <x v="125"/>
    </i>
    <i t="grand">
      <x/>
    </i>
  </rowItems>
  <colFields count="1">
    <field x="-2"/>
  </colFields>
  <colItems count="3">
    <i>
      <x/>
    </i>
    <i i="1">
      <x v="1"/>
    </i>
    <i i="2">
      <x v="2"/>
    </i>
  </colItems>
  <dataFields count="3">
    <dataField name=" Cant. Reclamos" fld="1" subtotal="count" baseField="11" baseItem="0"/>
    <dataField name=" Saldo Solidaria" fld="27" baseField="0" baseItem="0" numFmtId="169"/>
    <dataField name="Saldo Pendiente PSS " fld="11" baseField="8" baseItem="0" numFmtId="169"/>
  </dataFields>
  <formats count="13">
    <format dxfId="12">
      <pivotArea type="all" dataOnly="0" outline="0" fieldPosition="0"/>
    </format>
    <format dxfId="11">
      <pivotArea outline="0" collapsedLevelsAreSubtotals="1" fieldPosition="0"/>
    </format>
    <format dxfId="10">
      <pivotArea field="14" type="button" dataOnly="0" labelOnly="1" outline="0"/>
    </format>
    <format dxfId="9">
      <pivotArea dataOnly="0" labelOnly="1" grandRow="1" outline="0" fieldPosition="0"/>
    </format>
    <format dxfId="8">
      <pivotArea dataOnly="0" labelOnly="1" outline="0" fieldPosition="0">
        <references count="1">
          <reference field="4294967294" count="2">
            <x v="0"/>
            <x v="1"/>
          </reference>
        </references>
      </pivotArea>
    </format>
    <format dxfId="7">
      <pivotArea type="all" dataOnly="0" outline="0" fieldPosition="0"/>
    </format>
    <format dxfId="6">
      <pivotArea outline="0" collapsedLevelsAreSubtotals="1" fieldPosition="0"/>
    </format>
    <format dxfId="5">
      <pivotArea field="8" type="button" dataOnly="0" labelOnly="1" outline="0"/>
    </format>
    <format dxfId="4">
      <pivotArea dataOnly="0" labelOnly="1" grandRow="1" outline="0" fieldPosition="0"/>
    </format>
    <format dxfId="3">
      <pivotArea dataOnly="0" labelOnly="1" outline="0" fieldPosition="0">
        <references count="1">
          <reference field="4294967294" count="3">
            <x v="0"/>
            <x v="1"/>
            <x v="2"/>
          </reference>
        </references>
      </pivotArea>
    </format>
    <format dxfId="2">
      <pivotArea field="8" type="button" dataOnly="0" labelOnly="1" outline="0"/>
    </format>
    <format dxfId="1">
      <pivotArea dataOnly="0" labelOnly="1" outline="0" fieldPosition="0">
        <references count="1">
          <reference field="4294967294" count="3">
            <x v="0"/>
            <x v="1"/>
            <x v="2"/>
          </reference>
        </references>
      </pivotArea>
    </format>
    <format dxfId="0">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5"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4">
        <item m="1" x="2"/>
        <item x="0"/>
        <item x="1"/>
        <item t="default"/>
      </items>
    </pivotField>
    <pivotField showAll="0"/>
    <pivotField showAll="0"/>
    <pivotField dataField="1" showAll="0"/>
    <pivotField showAll="0"/>
    <pivotField showAll="0"/>
    <pivotField axis="axisRow" showAll="0">
      <items count="5">
        <item m="1" x="1"/>
        <item m="1" x="2"/>
        <item m="1" x="3"/>
        <item x="0"/>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5">
        <item x="0"/>
        <item x="1"/>
        <item x="2"/>
        <item x="3"/>
        <item x="4"/>
        <item x="5"/>
        <item x="6"/>
        <item x="7"/>
        <item x="8"/>
        <item x="9"/>
        <item x="10"/>
        <item x="11"/>
        <item x="12"/>
        <item x="13"/>
        <item t="default"/>
      </items>
    </pivotField>
    <pivotField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14"/>
  </rowFields>
  <rowItems count="2">
    <i>
      <x v="3"/>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5">
    <format dxfId="27">
      <pivotArea type="all" dataOnly="0" outline="0" fieldPosition="0"/>
    </format>
    <format dxfId="26">
      <pivotArea outline="0" collapsedLevelsAreSubtotals="1" fieldPosition="0"/>
    </format>
    <format dxfId="25">
      <pivotArea field="14" type="button" dataOnly="0" labelOnly="1" outline="0" axis="axisRow" fieldPosition="0"/>
    </format>
    <format dxfId="24">
      <pivotArea dataOnly="0" labelOnly="1" fieldPosition="0">
        <references count="1">
          <reference field="14" count="0"/>
        </references>
      </pivotArea>
    </format>
    <format dxfId="23">
      <pivotArea dataOnly="0" labelOnly="1" grandRow="1" outline="0" fieldPosition="0"/>
    </format>
    <format dxfId="22">
      <pivotArea dataOnly="0" labelOnly="1" outline="0" fieldPosition="0">
        <references count="1">
          <reference field="4294967294" count="2">
            <x v="0"/>
            <x v="1"/>
          </reference>
        </references>
      </pivotArea>
    </format>
    <format dxfId="21">
      <pivotArea type="all" dataOnly="0" outline="0" fieldPosition="0"/>
    </format>
    <format dxfId="20">
      <pivotArea outline="0" collapsedLevelsAreSubtotals="1" fieldPosition="0"/>
    </format>
    <format dxfId="19">
      <pivotArea dataOnly="0" labelOnly="1" fieldPosition="0">
        <references count="1">
          <reference field="14" count="0"/>
        </references>
      </pivotArea>
    </format>
    <format dxfId="18">
      <pivotArea dataOnly="0" labelOnly="1" grandRow="1" outline="0" fieldPosition="0"/>
    </format>
    <format dxfId="17">
      <pivotArea field="14" type="button" dataOnly="0" labelOnly="1" outline="0" axis="axisRow" fieldPosition="0"/>
    </format>
    <format dxfId="16">
      <pivotArea dataOnly="0" labelOnly="1" outline="0" fieldPosition="0">
        <references count="1">
          <reference field="4294967294" count="3">
            <x v="0"/>
            <x v="1"/>
            <x v="2"/>
          </reference>
        </references>
      </pivotArea>
    </format>
    <format dxfId="15">
      <pivotArea field="14" type="button" dataOnly="0" labelOnly="1" outline="0" axis="axisRow" fieldPosition="0"/>
    </format>
    <format dxfId="14">
      <pivotArea dataOnly="0" labelOnly="1" outline="0" fieldPosition="0">
        <references count="1">
          <reference field="4294967294" count="3">
            <x v="0"/>
            <x v="1"/>
            <x v="2"/>
          </reference>
        </references>
      </pivotArea>
    </format>
    <format dxfId="13">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L4" sqref="L4"/>
    </sheetView>
  </sheetViews>
  <sheetFormatPr baseColWidth="10"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
  <sheetViews>
    <sheetView tabSelected="1" zoomScale="80" zoomScaleNormal="80" workbookViewId="0">
      <pane ySplit="4" topLeftCell="A5" activePane="bottomLeft" state="frozen"/>
      <selection activeCell="A4" sqref="A4"/>
      <selection pane="bottomLeft" activeCell="C6" sqref="C6"/>
    </sheetView>
  </sheetViews>
  <sheetFormatPr baseColWidth="10" defaultColWidth="11.453125" defaultRowHeight="13" x14ac:dyDescent="0.3"/>
  <cols>
    <col min="1" max="1" width="5.7265625" style="25" customWidth="1"/>
    <col min="2" max="7" width="18.54296875" style="25" customWidth="1"/>
    <col min="8" max="9" width="12.54296875" style="25" customWidth="1"/>
    <col min="10" max="10" width="17.26953125" style="50" customWidth="1"/>
    <col min="11" max="11" width="12.7265625" style="25" customWidth="1"/>
    <col min="12" max="12" width="13.6328125" style="25" customWidth="1"/>
    <col min="13" max="13" width="24.54296875" style="25" customWidth="1"/>
    <col min="14" max="14" width="7.7265625" style="25" hidden="1" customWidth="1"/>
    <col min="15" max="15" width="7.36328125" style="25" hidden="1" customWidth="1"/>
    <col min="16" max="16" width="7.54296875" style="25" hidden="1" customWidth="1"/>
    <col min="17" max="17" width="26.1796875" style="25" customWidth="1"/>
    <col min="18" max="18" width="14.81640625" style="51" bestFit="1" customWidth="1"/>
    <col min="19" max="19" width="14.36328125" style="25" customWidth="1"/>
    <col min="20" max="20" width="15" style="25" customWidth="1"/>
    <col min="21" max="21" width="20.81640625" style="25" customWidth="1"/>
    <col min="22" max="22" width="13.1796875" style="51" customWidth="1"/>
    <col min="23" max="23" width="14.81640625" style="51" customWidth="1"/>
    <col min="24" max="24" width="13.81640625" style="51" bestFit="1" customWidth="1"/>
    <col min="25" max="26" width="14.81640625" style="51" customWidth="1"/>
    <col min="27" max="28" width="12.453125" style="51" customWidth="1"/>
    <col min="29" max="16384" width="11.453125" style="25"/>
  </cols>
  <sheetData>
    <row r="1" spans="1:28" x14ac:dyDescent="0.3">
      <c r="A1" s="125" t="s">
        <v>70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row>
    <row r="2" spans="1:28" x14ac:dyDescent="0.3">
      <c r="A2" s="125" t="s">
        <v>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x14ac:dyDescent="0.3">
      <c r="A3" s="126" t="s">
        <v>181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row>
    <row r="4" spans="1:28" ht="33.75" customHeight="1" x14ac:dyDescent="0.3">
      <c r="A4" s="127" t="s">
        <v>163</v>
      </c>
      <c r="B4" s="132" t="s">
        <v>1</v>
      </c>
      <c r="C4" s="132" t="s">
        <v>22</v>
      </c>
      <c r="D4" s="132" t="s">
        <v>89</v>
      </c>
      <c r="E4" s="132" t="s">
        <v>86</v>
      </c>
      <c r="F4" s="132" t="s">
        <v>87</v>
      </c>
      <c r="G4" s="132" t="s">
        <v>88</v>
      </c>
      <c r="H4" s="115" t="s">
        <v>13</v>
      </c>
      <c r="I4" s="115" t="s">
        <v>19</v>
      </c>
      <c r="J4" s="116" t="s">
        <v>15</v>
      </c>
      <c r="K4" s="117" t="s">
        <v>174</v>
      </c>
      <c r="L4" s="117" t="s">
        <v>175</v>
      </c>
      <c r="M4" s="134" t="s">
        <v>3</v>
      </c>
      <c r="N4" s="129" t="s">
        <v>14</v>
      </c>
      <c r="O4" s="129" t="s">
        <v>52</v>
      </c>
      <c r="P4" s="129" t="s">
        <v>21</v>
      </c>
      <c r="Q4" s="131" t="s">
        <v>11</v>
      </c>
      <c r="R4" s="131"/>
      <c r="S4" s="131"/>
      <c r="T4" s="131"/>
      <c r="U4" s="131"/>
      <c r="V4" s="118" t="s">
        <v>71</v>
      </c>
      <c r="W4" s="119" t="s">
        <v>66</v>
      </c>
      <c r="X4" s="119" t="s">
        <v>72</v>
      </c>
      <c r="Y4" s="119" t="s">
        <v>180</v>
      </c>
      <c r="Z4" s="119" t="s">
        <v>69</v>
      </c>
      <c r="AA4" s="119" t="s">
        <v>5</v>
      </c>
      <c r="AB4" s="67" t="s">
        <v>173</v>
      </c>
    </row>
    <row r="5" spans="1:28" ht="20.25" customHeight="1" x14ac:dyDescent="0.3">
      <c r="A5" s="128"/>
      <c r="B5" s="133"/>
      <c r="C5" s="133"/>
      <c r="D5" s="133"/>
      <c r="E5" s="133"/>
      <c r="F5" s="133"/>
      <c r="G5" s="133"/>
      <c r="H5" s="64" t="s">
        <v>1</v>
      </c>
      <c r="I5" s="64" t="s">
        <v>20</v>
      </c>
      <c r="J5" s="65" t="s">
        <v>16</v>
      </c>
      <c r="K5" s="66" t="s">
        <v>18</v>
      </c>
      <c r="L5" s="66" t="s">
        <v>6</v>
      </c>
      <c r="M5" s="135"/>
      <c r="N5" s="130"/>
      <c r="O5" s="130"/>
      <c r="P5" s="130"/>
      <c r="Q5" s="68" t="s">
        <v>12</v>
      </c>
      <c r="R5" s="69" t="s">
        <v>6</v>
      </c>
      <c r="S5" s="70" t="s">
        <v>7</v>
      </c>
      <c r="T5" s="70" t="s">
        <v>9</v>
      </c>
      <c r="U5" s="71" t="s">
        <v>10</v>
      </c>
      <c r="V5" s="67" t="s">
        <v>2</v>
      </c>
      <c r="W5" s="67" t="s">
        <v>6</v>
      </c>
      <c r="X5" s="67" t="s">
        <v>6</v>
      </c>
      <c r="Y5" s="67" t="s">
        <v>6</v>
      </c>
      <c r="Z5" s="67" t="s">
        <v>6</v>
      </c>
      <c r="AA5" s="67" t="s">
        <v>6</v>
      </c>
      <c r="AB5" s="67" t="s">
        <v>6</v>
      </c>
    </row>
    <row r="6" spans="1:28" s="24" customFormat="1" x14ac:dyDescent="0.3">
      <c r="A6" s="26">
        <v>1</v>
      </c>
      <c r="B6" s="27">
        <v>4118</v>
      </c>
      <c r="C6" s="27">
        <v>4118</v>
      </c>
      <c r="D6" s="27">
        <v>31266</v>
      </c>
      <c r="E6" s="73" t="s">
        <v>182</v>
      </c>
      <c r="F6" s="73" t="s">
        <v>183</v>
      </c>
      <c r="G6" s="27">
        <v>5000001966</v>
      </c>
      <c r="H6" s="52">
        <v>45040</v>
      </c>
      <c r="I6" s="52">
        <v>45031</v>
      </c>
      <c r="J6" s="114">
        <v>371950</v>
      </c>
      <c r="K6" s="114">
        <v>371950</v>
      </c>
      <c r="L6" s="113">
        <v>371950</v>
      </c>
      <c r="M6" s="53" t="s">
        <v>186</v>
      </c>
      <c r="N6" s="28">
        <v>14.3</v>
      </c>
      <c r="O6" s="53" t="s">
        <v>187</v>
      </c>
      <c r="P6" s="53" t="s">
        <v>188</v>
      </c>
      <c r="Q6" s="55" t="s">
        <v>189</v>
      </c>
      <c r="R6" s="74">
        <v>0</v>
      </c>
      <c r="S6" s="74">
        <v>0</v>
      </c>
      <c r="T6" s="74">
        <v>0</v>
      </c>
      <c r="U6" s="54" t="s">
        <v>189</v>
      </c>
      <c r="V6" s="114" cm="1">
        <f t="array" ref="V6">_xlfn.IFS($N6=1,$J6-$R6-$S6-$T6-$X6,$N6=3,$J6-$R6-$S6-$T6-$X6,$N6=4,$J6-$R6-$S6-$T6-$X6,$N6=5,$J6-$R6-$S6-$T6-$X6,$N6&lt;&gt;OR(1,3,4,5),0)</f>
        <v>0</v>
      </c>
      <c r="W6" s="114" cm="1">
        <f t="array" ref="W6">_xlfn.IFS($N6=14.3,$J6-$R6-$S6-$T6-$X6,$N6=14.4,$J6-$R6-$S6-$T6-$X6,$N6=14.5,$J6-$R6-$S6-$T6-$X6,$N6&lt;&gt;OR(14.3,14.4,14.5),0)</f>
        <v>371950</v>
      </c>
      <c r="X6" s="114">
        <v>0</v>
      </c>
      <c r="Y6" s="114" cm="1">
        <f t="array" ref="Y6">_xlfn.IFS($N6=2,$J6-$R6-$S6-$T6-$X6,$N6=6,$J6-$R6-$S6-$T6-$X6,$N6=7,$J6-$R6-$S6-$T6-$X6,$N6=11,$J6-$R6-$S6-$T6-$X6,$N6=12,$J6-$R6-$S6-$T6-$X6,$N6&lt;&gt;(OR(2,6,7,11,12)),0)</f>
        <v>0</v>
      </c>
      <c r="Z6" s="114" cm="1">
        <f t="array" ref="Z6">_xlfn.IFS($N6=8,$J6-$R6-$S6-$T6-$X6,$N6&lt;&gt;8,0)</f>
        <v>0</v>
      </c>
      <c r="AA6" s="114" cm="1">
        <f t="array" ref="AA6">_xlfn.IFS($N6=10,$J6-$R6-$S6-$T6-$X6,$N6&lt;&gt;10,0)</f>
        <v>0</v>
      </c>
      <c r="AB6" s="114">
        <f t="shared" ref="AB6" si="0">J6-R6-S6-T6-X6-Z6</f>
        <v>371950</v>
      </c>
    </row>
    <row r="7" spans="1:28" s="24" customFormat="1" x14ac:dyDescent="0.3">
      <c r="A7" s="26">
        <v>2</v>
      </c>
      <c r="B7" s="27">
        <v>4604</v>
      </c>
      <c r="C7" s="27">
        <v>4604</v>
      </c>
      <c r="D7" s="27">
        <v>30378</v>
      </c>
      <c r="E7" s="73" t="s">
        <v>184</v>
      </c>
      <c r="F7" s="73" t="s">
        <v>185</v>
      </c>
      <c r="G7" s="27">
        <v>4650002436</v>
      </c>
      <c r="H7" s="52">
        <v>45393</v>
      </c>
      <c r="I7" s="52">
        <v>45358</v>
      </c>
      <c r="J7" s="114">
        <v>412760</v>
      </c>
      <c r="K7" s="114">
        <v>412760</v>
      </c>
      <c r="L7" s="113">
        <v>412760</v>
      </c>
      <c r="M7" s="53" t="s">
        <v>190</v>
      </c>
      <c r="N7" s="28">
        <v>14.3</v>
      </c>
      <c r="O7" s="53" t="s">
        <v>187</v>
      </c>
      <c r="P7" s="53" t="s">
        <v>188</v>
      </c>
      <c r="Q7" s="55" t="s">
        <v>189</v>
      </c>
      <c r="R7" s="74">
        <v>0</v>
      </c>
      <c r="S7" s="74">
        <v>0</v>
      </c>
      <c r="T7" s="74">
        <v>0</v>
      </c>
      <c r="U7" s="54" t="s">
        <v>189</v>
      </c>
      <c r="V7" s="114" cm="1">
        <f t="array" ref="V7">_xlfn.IFS($N7=1,$J7-$R7-$S7-$T7-$X7,$N7=3,$J7-$R7-$S7-$T7-$X7,$N7=4,$J7-$R7-$S7-$T7-$X7,$N7=5,$J7-$R7-$S7-$T7-$X7,$N7&lt;&gt;OR(1,3,4,5),0)</f>
        <v>0</v>
      </c>
      <c r="W7" s="114" cm="1">
        <f t="array" ref="W7">_xlfn.IFS($N7=14.3,$J7-$R7-$S7-$T7-$X7,$N7=14.4,$J7-$R7-$S7-$T7-$X7,$N7=14.5,$J7-$R7-$S7-$T7-$X7,$N7&lt;&gt;OR(14.3,14.4,14.5),0)</f>
        <v>412760</v>
      </c>
      <c r="X7" s="114">
        <v>0</v>
      </c>
      <c r="Y7" s="114" cm="1">
        <f t="array" ref="Y7">_xlfn.IFS($N7=2,$J7-$R7-$S7-$T7-$X7,$N7=6,$J7-$R7-$S7-$T7-$X7,$N7=7,$J7-$R7-$S7-$T7-$X7,$N7=11,$J7-$R7-$S7-$T7-$X7,$N7=12,$J7-$R7-$S7-$T7-$X7,$N7&lt;&gt;(OR(2,6,7,11,12)),0)</f>
        <v>0</v>
      </c>
      <c r="Z7" s="114" cm="1">
        <f t="array" ref="Z7">_xlfn.IFS($N7=8,$J7-$R7-$S7-$T7-$X7,$N7&lt;&gt;8,0)</f>
        <v>0</v>
      </c>
      <c r="AA7" s="114" cm="1">
        <f t="array" ref="AA7">_xlfn.IFS($N7=10,$J7-$R7-$S7-$T7-$X7,$N7&lt;&gt;10,0)</f>
        <v>0</v>
      </c>
      <c r="AB7" s="114">
        <f t="shared" ref="AB7" si="1">J7-R7-S7-T7-X7-Z7</f>
        <v>412760</v>
      </c>
    </row>
    <row r="8" spans="1:28" x14ac:dyDescent="0.3">
      <c r="A8" s="56" t="s">
        <v>54</v>
      </c>
      <c r="B8" s="56" t="s">
        <v>54</v>
      </c>
      <c r="C8" s="56" t="s">
        <v>54</v>
      </c>
      <c r="D8" s="56" t="s">
        <v>54</v>
      </c>
      <c r="E8" s="56" t="s">
        <v>54</v>
      </c>
      <c r="F8" s="56" t="s">
        <v>54</v>
      </c>
      <c r="G8" s="56" t="s">
        <v>54</v>
      </c>
      <c r="H8" s="56" t="s">
        <v>54</v>
      </c>
      <c r="I8" s="56" t="s">
        <v>54</v>
      </c>
      <c r="J8" s="72">
        <f>SUM(J6:J7)</f>
        <v>784710</v>
      </c>
      <c r="K8" s="56" t="s">
        <v>54</v>
      </c>
      <c r="L8" s="56" t="s">
        <v>54</v>
      </c>
      <c r="M8" s="56" t="s">
        <v>54</v>
      </c>
      <c r="N8" s="56"/>
      <c r="O8" s="56" t="s">
        <v>54</v>
      </c>
      <c r="P8" s="56" t="s">
        <v>54</v>
      </c>
      <c r="Q8" s="56" t="s">
        <v>54</v>
      </c>
      <c r="R8" s="72">
        <f>SUM(R6:R7)</f>
        <v>0</v>
      </c>
      <c r="S8" s="72">
        <f>SUM(S6:S7)</f>
        <v>0</v>
      </c>
      <c r="T8" s="72">
        <f>SUM(T6:T7)</f>
        <v>0</v>
      </c>
      <c r="U8" s="56" t="s">
        <v>54</v>
      </c>
      <c r="V8" s="72">
        <f t="shared" ref="V8:AB8" si="2">SUM(V6:V7)</f>
        <v>0</v>
      </c>
      <c r="W8" s="72">
        <f t="shared" si="2"/>
        <v>784710</v>
      </c>
      <c r="X8" s="72">
        <f t="shared" si="2"/>
        <v>0</v>
      </c>
      <c r="Y8" s="72">
        <f t="shared" si="2"/>
        <v>0</v>
      </c>
      <c r="Z8" s="72">
        <f t="shared" si="2"/>
        <v>0</v>
      </c>
      <c r="AA8" s="72">
        <f t="shared" si="2"/>
        <v>0</v>
      </c>
      <c r="AB8" s="72">
        <f t="shared" si="2"/>
        <v>784710</v>
      </c>
    </row>
  </sheetData>
  <autoFilter ref="A5:AB7" xr:uid="{00000000-0009-0000-0000-000001000000}">
    <sortState xmlns:xlrd2="http://schemas.microsoft.com/office/spreadsheetml/2017/richdata2" ref="A7:AB7">
      <sortCondition ref="N5:N7"/>
    </sortState>
  </autoFilter>
  <mergeCells count="15">
    <mergeCell ref="A1:AB1"/>
    <mergeCell ref="A2:AB2"/>
    <mergeCell ref="A3:AB3"/>
    <mergeCell ref="A4:A5"/>
    <mergeCell ref="P4:P5"/>
    <mergeCell ref="Q4:U4"/>
    <mergeCell ref="D4:D5"/>
    <mergeCell ref="B4:B5"/>
    <mergeCell ref="C4:C5"/>
    <mergeCell ref="M4:M5"/>
    <mergeCell ref="O4:O5"/>
    <mergeCell ref="N4:N5"/>
    <mergeCell ref="E4:E5"/>
    <mergeCell ref="F4:F5"/>
    <mergeCell ref="G4:G5"/>
  </mergeCells>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38F-9A7E-416C-82B4-9ABDC19A813B}">
  <dimension ref="A1:K20"/>
  <sheetViews>
    <sheetView workbookViewId="0">
      <selection activeCell="D14" sqref="D14"/>
    </sheetView>
  </sheetViews>
  <sheetFormatPr baseColWidth="10" defaultRowHeight="13" x14ac:dyDescent="0.3"/>
  <cols>
    <col min="1" max="1" width="80.453125" customWidth="1"/>
    <col min="2" max="2" width="10.90625" style="77"/>
    <col min="3" max="3" width="7.54296875" style="97" customWidth="1"/>
    <col min="4" max="4" width="53.26953125" style="77" bestFit="1" customWidth="1"/>
    <col min="5" max="5" width="41.7265625" style="77" customWidth="1"/>
    <col min="6" max="6" width="14" style="77" customWidth="1"/>
    <col min="7" max="11" width="10.90625" style="77"/>
  </cols>
  <sheetData>
    <row r="1" spans="1:8" x14ac:dyDescent="0.3">
      <c r="A1" s="76" t="s">
        <v>91</v>
      </c>
      <c r="C1" s="136" t="s">
        <v>23</v>
      </c>
      <c r="D1" s="136"/>
      <c r="E1" s="136"/>
      <c r="F1" s="136"/>
      <c r="G1" s="78"/>
      <c r="H1" s="78"/>
    </row>
    <row r="2" spans="1:8" x14ac:dyDescent="0.3">
      <c r="A2" s="76" t="s">
        <v>92</v>
      </c>
      <c r="C2" s="79" t="s">
        <v>24</v>
      </c>
      <c r="D2" s="80" t="s">
        <v>93</v>
      </c>
      <c r="E2" s="80" t="s">
        <v>25</v>
      </c>
      <c r="F2" s="80" t="s">
        <v>26</v>
      </c>
      <c r="G2" s="78"/>
      <c r="H2" s="78"/>
    </row>
    <row r="3" spans="1:8" x14ac:dyDescent="0.3">
      <c r="A3" s="76" t="s">
        <v>94</v>
      </c>
      <c r="C3" s="81">
        <v>1</v>
      </c>
      <c r="D3" s="82" t="s">
        <v>78</v>
      </c>
      <c r="E3" s="82" t="s">
        <v>95</v>
      </c>
      <c r="F3" s="78" t="s">
        <v>27</v>
      </c>
      <c r="G3" s="78"/>
      <c r="H3" s="78"/>
    </row>
    <row r="4" spans="1:8" x14ac:dyDescent="0.3">
      <c r="A4" s="83" t="s">
        <v>96</v>
      </c>
      <c r="B4" s="137" t="s">
        <v>97</v>
      </c>
      <c r="C4" s="84">
        <v>2</v>
      </c>
      <c r="D4" s="85" t="s">
        <v>76</v>
      </c>
      <c r="E4" s="82" t="s">
        <v>98</v>
      </c>
      <c r="F4" s="78" t="s">
        <v>28</v>
      </c>
      <c r="G4" s="78"/>
      <c r="H4" s="78"/>
    </row>
    <row r="5" spans="1:8" x14ac:dyDescent="0.3">
      <c r="A5" s="76" t="s">
        <v>99</v>
      </c>
      <c r="B5" s="137"/>
      <c r="C5" s="84">
        <v>3</v>
      </c>
      <c r="D5" s="85" t="s">
        <v>164</v>
      </c>
      <c r="E5" s="82" t="s">
        <v>100</v>
      </c>
      <c r="F5" s="78" t="s">
        <v>29</v>
      </c>
      <c r="G5" s="78"/>
      <c r="H5" s="78"/>
    </row>
    <row r="6" spans="1:8" x14ac:dyDescent="0.3">
      <c r="A6" s="76" t="s">
        <v>101</v>
      </c>
      <c r="B6" s="137"/>
      <c r="C6" s="84">
        <v>4</v>
      </c>
      <c r="D6" s="85" t="s">
        <v>165</v>
      </c>
      <c r="E6" s="82" t="s">
        <v>30</v>
      </c>
      <c r="F6" s="78" t="s">
        <v>31</v>
      </c>
      <c r="G6" s="78"/>
      <c r="H6" s="78"/>
    </row>
    <row r="7" spans="1:8" x14ac:dyDescent="0.3">
      <c r="A7" s="76" t="s">
        <v>102</v>
      </c>
      <c r="B7" s="137"/>
      <c r="C7" s="84">
        <v>5</v>
      </c>
      <c r="D7" s="85" t="s">
        <v>166</v>
      </c>
      <c r="E7" s="82" t="s">
        <v>103</v>
      </c>
      <c r="F7" s="78" t="s">
        <v>32</v>
      </c>
      <c r="G7" s="78"/>
      <c r="H7" s="78"/>
    </row>
    <row r="8" spans="1:8" x14ac:dyDescent="0.3">
      <c r="A8" s="76" t="s">
        <v>104</v>
      </c>
      <c r="C8" s="81">
        <v>6</v>
      </c>
      <c r="D8" s="82" t="s">
        <v>33</v>
      </c>
      <c r="E8" s="82" t="s">
        <v>33</v>
      </c>
      <c r="F8" s="78" t="s">
        <v>34</v>
      </c>
      <c r="G8" s="78"/>
      <c r="H8" s="78"/>
    </row>
    <row r="9" spans="1:8" x14ac:dyDescent="0.3">
      <c r="A9" s="76" t="s">
        <v>105</v>
      </c>
      <c r="C9" s="81">
        <v>7</v>
      </c>
      <c r="D9" s="82" t="s">
        <v>35</v>
      </c>
      <c r="E9" s="82" t="s">
        <v>35</v>
      </c>
      <c r="F9" s="78" t="s">
        <v>36</v>
      </c>
      <c r="G9" s="78"/>
      <c r="H9" s="78"/>
    </row>
    <row r="10" spans="1:8" x14ac:dyDescent="0.3">
      <c r="A10" s="86" t="s">
        <v>106</v>
      </c>
      <c r="C10" s="81">
        <v>8</v>
      </c>
      <c r="D10" s="82" t="s">
        <v>79</v>
      </c>
      <c r="E10" s="82" t="s">
        <v>107</v>
      </c>
      <c r="F10" s="78" t="s">
        <v>37</v>
      </c>
      <c r="G10" s="78"/>
      <c r="H10" s="78"/>
    </row>
    <row r="11" spans="1:8" ht="13.5" thickBot="1" x14ac:dyDescent="0.35">
      <c r="C11" s="81">
        <v>10</v>
      </c>
      <c r="D11" s="82" t="s">
        <v>80</v>
      </c>
      <c r="E11" s="82" t="s">
        <v>108</v>
      </c>
      <c r="F11" s="78" t="s">
        <v>38</v>
      </c>
      <c r="G11" s="78"/>
      <c r="H11" s="78"/>
    </row>
    <row r="12" spans="1:8" ht="13.5" thickBot="1" x14ac:dyDescent="0.35">
      <c r="A12" s="87" t="s">
        <v>109</v>
      </c>
      <c r="C12" s="81">
        <v>11</v>
      </c>
      <c r="D12" s="82" t="s">
        <v>170</v>
      </c>
      <c r="E12" s="82" t="s">
        <v>110</v>
      </c>
      <c r="F12" s="78" t="s">
        <v>39</v>
      </c>
      <c r="G12" s="78"/>
      <c r="H12" s="78"/>
    </row>
    <row r="13" spans="1:8" ht="13.5" thickBot="1" x14ac:dyDescent="0.35">
      <c r="A13" s="88" t="s">
        <v>111</v>
      </c>
      <c r="C13" s="81">
        <v>12</v>
      </c>
      <c r="D13" s="82" t="s">
        <v>40</v>
      </c>
      <c r="E13" s="82" t="s">
        <v>40</v>
      </c>
      <c r="F13" s="78" t="s">
        <v>41</v>
      </c>
      <c r="G13" s="78" t="s">
        <v>112</v>
      </c>
      <c r="H13" s="89" t="s">
        <v>113</v>
      </c>
    </row>
    <row r="14" spans="1:8" ht="13.5" thickBot="1" x14ac:dyDescent="0.35">
      <c r="A14" s="88" t="s">
        <v>114</v>
      </c>
      <c r="C14" s="90">
        <v>13</v>
      </c>
      <c r="D14" s="91" t="s">
        <v>42</v>
      </c>
      <c r="E14" s="92" t="s">
        <v>42</v>
      </c>
      <c r="F14" s="92" t="s">
        <v>43</v>
      </c>
      <c r="G14" s="92" t="s">
        <v>115</v>
      </c>
      <c r="H14" s="78"/>
    </row>
    <row r="15" spans="1:8" ht="13.5" thickBot="1" x14ac:dyDescent="0.35">
      <c r="A15" s="88" t="s">
        <v>116</v>
      </c>
      <c r="B15" s="137" t="s">
        <v>117</v>
      </c>
      <c r="C15" s="93" t="s">
        <v>44</v>
      </c>
      <c r="D15" s="82" t="s">
        <v>167</v>
      </c>
      <c r="E15" s="82" t="s">
        <v>118</v>
      </c>
      <c r="F15" s="78" t="s">
        <v>45</v>
      </c>
      <c r="G15" s="78" t="s">
        <v>119</v>
      </c>
      <c r="H15" s="89" t="s">
        <v>120</v>
      </c>
    </row>
    <row r="16" spans="1:8" ht="13.5" thickBot="1" x14ac:dyDescent="0.35">
      <c r="A16" s="88" t="s">
        <v>121</v>
      </c>
      <c r="B16" s="137"/>
      <c r="C16" s="93" t="s">
        <v>46</v>
      </c>
      <c r="D16" s="82" t="s">
        <v>168</v>
      </c>
      <c r="E16" s="82"/>
      <c r="F16" s="78"/>
      <c r="G16" s="78" t="s">
        <v>122</v>
      </c>
      <c r="H16" s="89" t="s">
        <v>123</v>
      </c>
    </row>
    <row r="17" spans="1:8" ht="13.5" thickBot="1" x14ac:dyDescent="0.35">
      <c r="A17" s="88" t="s">
        <v>124</v>
      </c>
      <c r="B17" s="137"/>
      <c r="C17" s="93" t="s">
        <v>47</v>
      </c>
      <c r="D17" s="82" t="s">
        <v>169</v>
      </c>
      <c r="E17" s="82"/>
      <c r="F17" s="78"/>
      <c r="G17" s="78" t="s">
        <v>125</v>
      </c>
      <c r="H17" s="89" t="s">
        <v>126</v>
      </c>
    </row>
    <row r="18" spans="1:8" x14ac:dyDescent="0.3">
      <c r="B18" s="137"/>
      <c r="C18" s="90" t="s">
        <v>48</v>
      </c>
      <c r="D18" s="94" t="s">
        <v>81</v>
      </c>
      <c r="E18" s="82"/>
      <c r="F18" s="78"/>
      <c r="G18" s="78" t="s">
        <v>127</v>
      </c>
      <c r="H18" s="89" t="s">
        <v>128</v>
      </c>
    </row>
    <row r="19" spans="1:8" x14ac:dyDescent="0.3">
      <c r="A19" s="95" t="s">
        <v>129</v>
      </c>
      <c r="C19" s="96">
        <v>15</v>
      </c>
      <c r="D19" s="94" t="s">
        <v>82</v>
      </c>
      <c r="E19" s="82" t="s">
        <v>130</v>
      </c>
      <c r="F19" s="78" t="s">
        <v>49</v>
      </c>
      <c r="G19" s="78"/>
      <c r="H19" s="78"/>
    </row>
    <row r="20" spans="1:8" x14ac:dyDescent="0.3">
      <c r="A20" s="95" t="s">
        <v>131</v>
      </c>
      <c r="C20" s="96">
        <v>16</v>
      </c>
      <c r="D20" s="94" t="s">
        <v>50</v>
      </c>
      <c r="E20" s="82" t="s">
        <v>50</v>
      </c>
      <c r="F20" s="78" t="s">
        <v>51</v>
      </c>
      <c r="G20" s="78"/>
      <c r="H20" s="78"/>
    </row>
  </sheetData>
  <mergeCells count="3">
    <mergeCell ref="C1:F1"/>
    <mergeCell ref="B4:B7"/>
    <mergeCell ref="B15:B1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5BC-32E2-4EBD-AFF6-7204A3607679}">
  <dimension ref="B1:D26"/>
  <sheetViews>
    <sheetView topLeftCell="A19" workbookViewId="0">
      <selection activeCell="B13" sqref="B13"/>
    </sheetView>
  </sheetViews>
  <sheetFormatPr baseColWidth="10" defaultColWidth="11.453125" defaultRowHeight="14.5" x14ac:dyDescent="0.35"/>
  <cols>
    <col min="1" max="1" width="11.453125" style="100"/>
    <col min="2" max="2" width="19" style="100" customWidth="1"/>
    <col min="3" max="3" width="69.453125" style="100" bestFit="1" customWidth="1"/>
    <col min="4" max="4" width="39" style="100" bestFit="1" customWidth="1"/>
    <col min="5" max="16384" width="11.453125" style="100"/>
  </cols>
  <sheetData>
    <row r="1" spans="2:4" x14ac:dyDescent="0.35">
      <c r="B1" s="98" t="s">
        <v>132</v>
      </c>
      <c r="C1" s="99" t="s">
        <v>133</v>
      </c>
      <c r="D1" s="99" t="s">
        <v>134</v>
      </c>
    </row>
    <row r="2" spans="2:4" x14ac:dyDescent="0.35">
      <c r="B2" s="101">
        <v>2</v>
      </c>
      <c r="C2" s="101" t="s">
        <v>135</v>
      </c>
      <c r="D2" s="102" t="s">
        <v>136</v>
      </c>
    </row>
    <row r="3" spans="2:4" x14ac:dyDescent="0.35">
      <c r="B3" s="101">
        <v>3</v>
      </c>
      <c r="C3" s="101" t="s">
        <v>137</v>
      </c>
      <c r="D3" s="102" t="s">
        <v>138</v>
      </c>
    </row>
    <row r="4" spans="2:4" x14ac:dyDescent="0.35">
      <c r="B4" s="101">
        <v>6</v>
      </c>
      <c r="C4" s="101" t="s">
        <v>139</v>
      </c>
      <c r="D4" s="102" t="s">
        <v>140</v>
      </c>
    </row>
    <row r="5" spans="2:4" x14ac:dyDescent="0.35">
      <c r="B5" s="101">
        <v>8</v>
      </c>
      <c r="C5" s="101" t="s">
        <v>141</v>
      </c>
      <c r="D5" s="102" t="s">
        <v>142</v>
      </c>
    </row>
    <row r="8" spans="2:4" ht="29" x14ac:dyDescent="0.35">
      <c r="B8" s="98" t="s">
        <v>143</v>
      </c>
      <c r="C8" s="99" t="s">
        <v>144</v>
      </c>
      <c r="D8" s="99" t="s">
        <v>145</v>
      </c>
    </row>
    <row r="9" spans="2:4" x14ac:dyDescent="0.35">
      <c r="B9" s="102">
        <v>1</v>
      </c>
      <c r="C9" s="101" t="s">
        <v>146</v>
      </c>
      <c r="D9" s="101" t="s">
        <v>147</v>
      </c>
    </row>
    <row r="10" spans="2:4" ht="29" x14ac:dyDescent="0.35">
      <c r="B10" s="103">
        <v>2</v>
      </c>
      <c r="C10" s="104" t="s">
        <v>148</v>
      </c>
      <c r="D10" s="105" t="s">
        <v>149</v>
      </c>
    </row>
    <row r="11" spans="2:4" ht="29" x14ac:dyDescent="0.35">
      <c r="B11" s="106">
        <v>3</v>
      </c>
      <c r="C11" s="107" t="s">
        <v>150</v>
      </c>
      <c r="D11" s="108" t="s">
        <v>151</v>
      </c>
    </row>
    <row r="12" spans="2:4" ht="29" x14ac:dyDescent="0.35">
      <c r="B12" s="106">
        <v>4</v>
      </c>
      <c r="C12" s="107" t="s">
        <v>150</v>
      </c>
      <c r="D12" s="108" t="s">
        <v>151</v>
      </c>
    </row>
    <row r="13" spans="2:4" ht="29" x14ac:dyDescent="0.35">
      <c r="B13" s="106">
        <v>5</v>
      </c>
      <c r="C13" s="107" t="s">
        <v>150</v>
      </c>
      <c r="D13" s="108" t="s">
        <v>151</v>
      </c>
    </row>
    <row r="14" spans="2:4" ht="29" x14ac:dyDescent="0.35">
      <c r="B14" s="109">
        <v>16</v>
      </c>
      <c r="C14" s="107" t="s">
        <v>150</v>
      </c>
      <c r="D14" s="108" t="s">
        <v>151</v>
      </c>
    </row>
    <row r="15" spans="2:4" x14ac:dyDescent="0.35">
      <c r="B15" s="103">
        <v>6</v>
      </c>
      <c r="C15" s="104" t="s">
        <v>148</v>
      </c>
      <c r="D15" s="104" t="s">
        <v>152</v>
      </c>
    </row>
    <row r="16" spans="2:4" x14ac:dyDescent="0.35">
      <c r="B16" s="103">
        <v>7</v>
      </c>
      <c r="C16" s="104" t="s">
        <v>148</v>
      </c>
      <c r="D16" s="104" t="s">
        <v>153</v>
      </c>
    </row>
    <row r="17" spans="2:4" x14ac:dyDescent="0.35">
      <c r="B17" s="102">
        <v>8</v>
      </c>
      <c r="C17" s="101" t="s">
        <v>154</v>
      </c>
      <c r="D17" s="101" t="s">
        <v>155</v>
      </c>
    </row>
    <row r="18" spans="2:4" x14ac:dyDescent="0.35">
      <c r="B18" s="102">
        <v>10</v>
      </c>
      <c r="C18" s="101" t="s">
        <v>156</v>
      </c>
      <c r="D18" s="101" t="s">
        <v>157</v>
      </c>
    </row>
    <row r="19" spans="2:4" ht="43.5" x14ac:dyDescent="0.35">
      <c r="B19" s="103">
        <v>11</v>
      </c>
      <c r="C19" s="104" t="s">
        <v>148</v>
      </c>
      <c r="D19" s="105" t="s">
        <v>158</v>
      </c>
    </row>
    <row r="20" spans="2:4" x14ac:dyDescent="0.35">
      <c r="B20" s="103">
        <v>12</v>
      </c>
      <c r="C20" s="104" t="s">
        <v>148</v>
      </c>
      <c r="D20" s="104" t="s">
        <v>159</v>
      </c>
    </row>
    <row r="21" spans="2:4" x14ac:dyDescent="0.35">
      <c r="B21" s="110" t="s">
        <v>44</v>
      </c>
      <c r="C21" s="111" t="s">
        <v>160</v>
      </c>
      <c r="D21" s="111" t="s">
        <v>161</v>
      </c>
    </row>
    <row r="22" spans="2:4" x14ac:dyDescent="0.35">
      <c r="B22" s="110" t="s">
        <v>46</v>
      </c>
      <c r="C22" s="111" t="s">
        <v>160</v>
      </c>
      <c r="D22" s="111" t="s">
        <v>161</v>
      </c>
    </row>
    <row r="23" spans="2:4" x14ac:dyDescent="0.35">
      <c r="B23" s="110" t="s">
        <v>47</v>
      </c>
      <c r="C23" s="111" t="s">
        <v>160</v>
      </c>
      <c r="D23" s="111" t="s">
        <v>161</v>
      </c>
    </row>
    <row r="24" spans="2:4" x14ac:dyDescent="0.35">
      <c r="B24" s="110" t="s">
        <v>48</v>
      </c>
      <c r="C24" s="111" t="s">
        <v>160</v>
      </c>
      <c r="D24" s="111" t="s">
        <v>161</v>
      </c>
    </row>
    <row r="26" spans="2:4" x14ac:dyDescent="0.35">
      <c r="C26" s="112"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topLeftCell="F1" zoomScale="85" zoomScaleNormal="85" workbookViewId="0">
      <pane ySplit="1" topLeftCell="A2" activePane="bottomLeft" state="frozen"/>
      <selection activeCell="F9" sqref="F9"/>
      <selection pane="bottomLeft" activeCell="F4" sqref="A4:XFD1020"/>
    </sheetView>
  </sheetViews>
  <sheetFormatPr baseColWidth="10" defaultRowHeight="12.5" x14ac:dyDescent="0.25"/>
  <cols>
    <col min="1" max="1" width="5.7265625" customWidth="1"/>
    <col min="2" max="7" width="18.54296875" style="5" customWidth="1"/>
    <col min="8" max="9" width="12.54296875" style="7" customWidth="1"/>
    <col min="10" max="10" width="13.26953125" style="1" bestFit="1" customWidth="1"/>
    <col min="11" max="12" width="12.7265625" style="1" customWidth="1"/>
    <col min="13" max="13" width="24.54296875" style="6" customWidth="1"/>
    <col min="14" max="15" width="7" style="4" customWidth="1"/>
    <col min="16" max="16" width="8.6328125" style="4" customWidth="1"/>
    <col min="17" max="17" width="7.81640625" style="4" customWidth="1"/>
    <col min="18" max="18" width="26.1796875" style="2" customWidth="1"/>
    <col min="19" max="19" width="12.26953125" style="45" customWidth="1"/>
    <col min="20" max="20" width="11.26953125" style="3" customWidth="1"/>
    <col min="21" max="21" width="9.26953125" style="3" customWidth="1"/>
    <col min="22" max="22" width="20.81640625" style="3" customWidth="1"/>
    <col min="23" max="23" width="13.1796875" style="47" customWidth="1"/>
    <col min="24" max="24" width="12.1796875" style="48" customWidth="1"/>
    <col min="25" max="25" width="10.453125" style="48" customWidth="1"/>
    <col min="26" max="26" width="11.6328125" style="48" customWidth="1"/>
    <col min="27" max="27" width="10.81640625" style="48" customWidth="1"/>
    <col min="28" max="28" width="11" style="48" bestFit="1" customWidth="1"/>
    <col min="29" max="30" width="13.26953125" style="9" customWidth="1"/>
    <col min="31" max="31" width="11" style="8" customWidth="1"/>
    <col min="32" max="32" width="11.1796875" customWidth="1"/>
  </cols>
  <sheetData>
    <row r="1" spans="1:31" ht="42" x14ac:dyDescent="0.25">
      <c r="A1" s="23" t="s">
        <v>8</v>
      </c>
      <c r="B1" s="23" t="s">
        <v>77</v>
      </c>
      <c r="C1" s="23" t="s">
        <v>22</v>
      </c>
      <c r="D1" s="75" t="s">
        <v>89</v>
      </c>
      <c r="E1" s="75" t="s">
        <v>86</v>
      </c>
      <c r="F1" s="75" t="s">
        <v>87</v>
      </c>
      <c r="G1" s="75" t="s">
        <v>90</v>
      </c>
      <c r="H1" s="36" t="s">
        <v>13</v>
      </c>
      <c r="I1" s="36" t="s">
        <v>19</v>
      </c>
      <c r="J1" s="37" t="s">
        <v>15</v>
      </c>
      <c r="K1" s="38" t="s">
        <v>17</v>
      </c>
      <c r="L1" s="38" t="s">
        <v>176</v>
      </c>
      <c r="M1" s="39" t="s">
        <v>3</v>
      </c>
      <c r="N1" s="10" t="s">
        <v>14</v>
      </c>
      <c r="O1" s="40" t="s">
        <v>74</v>
      </c>
      <c r="P1" s="10" t="s">
        <v>52</v>
      </c>
      <c r="Q1" s="10" t="s">
        <v>21</v>
      </c>
      <c r="R1" s="41" t="s">
        <v>12</v>
      </c>
      <c r="S1" s="44" t="s">
        <v>6</v>
      </c>
      <c r="T1" s="42" t="s">
        <v>7</v>
      </c>
      <c r="U1" s="42" t="s">
        <v>9</v>
      </c>
      <c r="V1" s="43" t="s">
        <v>10</v>
      </c>
      <c r="W1" s="46" t="s">
        <v>68</v>
      </c>
      <c r="X1" s="44" t="s">
        <v>66</v>
      </c>
      <c r="Y1" s="44" t="s">
        <v>4</v>
      </c>
      <c r="Z1" s="44" t="s">
        <v>67</v>
      </c>
      <c r="AA1" s="44" t="s">
        <v>69</v>
      </c>
      <c r="AB1" s="49" t="s">
        <v>65</v>
      </c>
      <c r="AC1"/>
      <c r="AD1"/>
      <c r="AE1"/>
    </row>
    <row r="2" spans="1:31" ht="13" customHeight="1" x14ac:dyDescent="0.25">
      <c r="A2" s="57">
        <f>Formato!A6</f>
        <v>1</v>
      </c>
      <c r="B2" s="57">
        <f>Formato!B6</f>
        <v>4118</v>
      </c>
      <c r="C2" s="57">
        <f>Formato!C6</f>
        <v>4118</v>
      </c>
      <c r="D2" s="57">
        <f>Formato!D6</f>
        <v>31266</v>
      </c>
      <c r="E2" s="57" t="str">
        <f>Formato!E6</f>
        <v>PELAEZ PELAEZ WILSON</v>
      </c>
      <c r="F2" s="57" t="str">
        <f>Formato!F6</f>
        <v xml:space="preserve">CC 6461265 </v>
      </c>
      <c r="G2" s="57">
        <f>Formato!G6</f>
        <v>5000001966</v>
      </c>
      <c r="H2" s="58">
        <f>Formato!H6</f>
        <v>45040</v>
      </c>
      <c r="I2" s="58">
        <f>Formato!I6</f>
        <v>45031</v>
      </c>
      <c r="J2" s="57">
        <f>Formato!J6</f>
        <v>371950</v>
      </c>
      <c r="K2" s="57" t="e">
        <f>Formato!#REF!</f>
        <v>#REF!</v>
      </c>
      <c r="L2" s="57">
        <f>Formato!L6</f>
        <v>371950</v>
      </c>
      <c r="M2" s="57" t="str">
        <f>Formato!M6</f>
        <v>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- 09/08/2024|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- 16/08/2024|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cperez - 27/08/2024|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ysanchez - 01/08/2024| Se ratifica objeción de acuerdo con el concepto planteado inicialmente: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Social.||Respuesta Glosa: ysanchez - 14/08/2024| Se reitera objeción: Se glosa en función a 8.80, por la cantidad: 1, por el valor de 371.950 debido a: El vehículo para transporte asistencial identificado con la placa RZI382 no se encuentra habilitado. Consulta realizada el 09 de mayo de 2023 en la página web REPS del Ministerio de Salud y Protección Social.||</v>
      </c>
      <c r="N2" s="57">
        <f>Formato!N6</f>
        <v>14.3</v>
      </c>
      <c r="O2" s="59" t="str">
        <f>VLOOKUP($N2,Hoja1!$C$2:$D$20,2,0)</f>
        <v>Reclamación con glosa u objeción Ratificada</v>
      </c>
      <c r="P2" s="59" t="str">
        <f>Formato!O6</f>
        <v>Resp.Glosa recibida y No Procesada</v>
      </c>
      <c r="Q2" s="59" t="str">
        <f>Formato!P6</f>
        <v>TRA</v>
      </c>
      <c r="R2" s="60" t="str">
        <f>Formato!Q6</f>
        <v/>
      </c>
      <c r="S2" s="61">
        <f>Formato!R6</f>
        <v>0</v>
      </c>
      <c r="T2" s="59">
        <f>Formato!S6</f>
        <v>0</v>
      </c>
      <c r="U2" s="59">
        <f>Formato!T6</f>
        <v>0</v>
      </c>
      <c r="V2" s="59" t="str">
        <f>Formato!U6</f>
        <v/>
      </c>
      <c r="W2" s="61">
        <f>Formato!V6</f>
        <v>0</v>
      </c>
      <c r="X2" s="61">
        <f>Formato!W6</f>
        <v>371950</v>
      </c>
      <c r="Y2" s="61">
        <f>Formato!X6</f>
        <v>0</v>
      </c>
      <c r="Z2" s="61">
        <f>Formato!Y6</f>
        <v>0</v>
      </c>
      <c r="AA2" s="61">
        <f>Formato!Z6</f>
        <v>0</v>
      </c>
      <c r="AB2" s="62">
        <f>J2-S2-Y2-AA2-T2-U2</f>
        <v>371950</v>
      </c>
    </row>
    <row r="3" spans="1:31" ht="60" x14ac:dyDescent="0.25">
      <c r="A3" s="57">
        <f>Formato!A7</f>
        <v>2</v>
      </c>
      <c r="B3" s="57">
        <f>Formato!B7</f>
        <v>4604</v>
      </c>
      <c r="C3" s="57">
        <f>Formato!C7</f>
        <v>4604</v>
      </c>
      <c r="D3" s="57">
        <f>Formato!D7</f>
        <v>30378</v>
      </c>
      <c r="E3" s="57" t="str">
        <f>Formato!E7</f>
        <v>ANGULO VALVERDE MARISOL</v>
      </c>
      <c r="F3" s="57" t="str">
        <f>Formato!F7</f>
        <v xml:space="preserve">CC 1116277055 </v>
      </c>
      <c r="G3" s="57">
        <f>Formato!G7</f>
        <v>4650002436</v>
      </c>
      <c r="H3" s="58">
        <f>Formato!H7</f>
        <v>45393</v>
      </c>
      <c r="I3" s="58">
        <f>Formato!I7</f>
        <v>45358</v>
      </c>
      <c r="J3" s="57">
        <f>Formato!J7</f>
        <v>412760</v>
      </c>
      <c r="K3" s="57" t="e">
        <f>Formato!#REF!</f>
        <v>#REF!</v>
      </c>
      <c r="L3" s="57">
        <f>Formato!L7</f>
        <v>412760</v>
      </c>
      <c r="M3" s="57" t="str">
        <f>Formato!M7</f>
        <v>Se glosa  en función a 3.65, por la cantidad: 1, por el valor de 412.760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cperez - 22/07/2024| Se reitera objeción: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paciente.||Respuesta Glosa: ysanchez - 09/08/2024| Se ratifica objeción de acuerdo con el concepto planteado inicialmente: e glosa en función a 3.65, por la cantidad: 1, por el valor de 412.760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v>
      </c>
      <c r="N3" s="57">
        <f>Formato!N7</f>
        <v>14.3</v>
      </c>
      <c r="O3" s="59" t="str">
        <f>VLOOKUP($N3,Hoja1!$C$2:$D$20,2,0)</f>
        <v>Reclamación con glosa u objeción Ratificada</v>
      </c>
      <c r="P3" s="59" t="str">
        <f>Formato!O7</f>
        <v>Resp.Glosa recibida y No Procesada</v>
      </c>
      <c r="Q3" s="59" t="str">
        <f>Formato!P7</f>
        <v>TRA</v>
      </c>
      <c r="R3" s="60" t="str">
        <f>Formato!Q7</f>
        <v/>
      </c>
      <c r="S3" s="61">
        <f>Formato!R7</f>
        <v>0</v>
      </c>
      <c r="T3" s="59">
        <f>Formato!S7</f>
        <v>0</v>
      </c>
      <c r="U3" s="59">
        <f>Formato!T7</f>
        <v>0</v>
      </c>
      <c r="V3" s="59" t="str">
        <f>Formato!U7</f>
        <v/>
      </c>
      <c r="W3" s="61">
        <f>Formato!V7</f>
        <v>0</v>
      </c>
      <c r="X3" s="61">
        <f>Formato!W7</f>
        <v>412760</v>
      </c>
      <c r="Y3" s="61">
        <f>Formato!X7</f>
        <v>0</v>
      </c>
      <c r="Z3" s="61">
        <f>Formato!Y7</f>
        <v>0</v>
      </c>
      <c r="AA3" s="61">
        <f>Formato!Z7</f>
        <v>0</v>
      </c>
      <c r="AB3" s="62">
        <f t="shared" ref="AB3" si="0">J3-S3-Y3-AA3-T3-U3</f>
        <v>412760</v>
      </c>
    </row>
  </sheetData>
  <autoFilter ref="A1:AF1" xr:uid="{00000000-0009-0000-0000-000002000000}"/>
  <pageMargins left="0.21" right="0.19" top="0.19" bottom="1" header="0.18" footer="0"/>
  <pageSetup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85" zoomScaleNormal="85" workbookViewId="0">
      <selection activeCell="E5" sqref="E5"/>
    </sheetView>
  </sheetViews>
  <sheetFormatPr baseColWidth="10" defaultRowHeight="12.5" x14ac:dyDescent="0.25"/>
  <cols>
    <col min="1" max="1" width="47.81640625" bestFit="1" customWidth="1"/>
    <col min="2" max="2" width="14.81640625" bestFit="1" customWidth="1"/>
    <col min="3" max="3" width="14.1796875" bestFit="1" customWidth="1"/>
    <col min="4" max="4" width="19.453125" bestFit="1" customWidth="1"/>
  </cols>
  <sheetData>
    <row r="1" spans="1:4" x14ac:dyDescent="0.25">
      <c r="A1" s="138" t="s">
        <v>73</v>
      </c>
      <c r="B1" s="138"/>
      <c r="C1" s="138"/>
      <c r="D1" s="138"/>
    </row>
    <row r="2" spans="1:4" x14ac:dyDescent="0.25">
      <c r="A2" s="138"/>
      <c r="B2" s="138"/>
      <c r="C2" s="138"/>
      <c r="D2" s="138"/>
    </row>
    <row r="3" spans="1:4" x14ac:dyDescent="0.25">
      <c r="A3" s="121" t="s">
        <v>83</v>
      </c>
      <c r="B3" s="122" t="s">
        <v>84</v>
      </c>
      <c r="C3" s="122" t="s">
        <v>178</v>
      </c>
      <c r="D3" s="122" t="s">
        <v>177</v>
      </c>
    </row>
    <row r="4" spans="1:4" x14ac:dyDescent="0.25">
      <c r="A4" s="120" t="s">
        <v>167</v>
      </c>
      <c r="B4" s="123">
        <v>2</v>
      </c>
      <c r="C4" s="124">
        <v>784710</v>
      </c>
      <c r="D4" s="124">
        <v>784710</v>
      </c>
    </row>
    <row r="5" spans="1:4" x14ac:dyDescent="0.25">
      <c r="A5" s="120" t="s">
        <v>53</v>
      </c>
      <c r="B5" s="123">
        <v>2</v>
      </c>
      <c r="C5" s="124">
        <v>784710</v>
      </c>
      <c r="D5" s="124">
        <v>784710</v>
      </c>
    </row>
    <row r="17" spans="1:5" x14ac:dyDescent="0.25">
      <c r="A17" s="138" t="s">
        <v>75</v>
      </c>
      <c r="B17" s="138"/>
      <c r="C17" s="138"/>
      <c r="D17" s="138"/>
    </row>
    <row r="18" spans="1:5" x14ac:dyDescent="0.25">
      <c r="A18" s="138"/>
      <c r="B18" s="138"/>
      <c r="C18" s="138"/>
      <c r="D18" s="138"/>
    </row>
    <row r="19" spans="1:5" x14ac:dyDescent="0.25">
      <c r="A19" s="121" t="s">
        <v>75</v>
      </c>
      <c r="B19" s="122" t="s">
        <v>84</v>
      </c>
      <c r="C19" s="122" t="s">
        <v>85</v>
      </c>
      <c r="D19" s="122" t="s">
        <v>179</v>
      </c>
      <c r="E19" s="63"/>
    </row>
    <row r="20" spans="1:5" x14ac:dyDescent="0.25">
      <c r="A20" s="120" t="s">
        <v>191</v>
      </c>
      <c r="B20" s="123">
        <v>1</v>
      </c>
      <c r="C20" s="124">
        <v>371950</v>
      </c>
      <c r="D20" s="124">
        <v>371950</v>
      </c>
    </row>
    <row r="21" spans="1:5" x14ac:dyDescent="0.25">
      <c r="A21" s="120" t="s">
        <v>192</v>
      </c>
      <c r="B21" s="123">
        <v>1</v>
      </c>
      <c r="C21" s="124">
        <v>412760</v>
      </c>
      <c r="D21" s="124">
        <v>412760</v>
      </c>
    </row>
    <row r="22" spans="1:5" x14ac:dyDescent="0.25">
      <c r="A22" s="120" t="s">
        <v>53</v>
      </c>
      <c r="B22" s="123">
        <v>2</v>
      </c>
      <c r="C22" s="124">
        <v>784710</v>
      </c>
      <c r="D22" s="124">
        <v>784710</v>
      </c>
    </row>
  </sheetData>
  <mergeCells count="2">
    <mergeCell ref="A1:D2"/>
    <mergeCell ref="A17: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0"/>
  <sheetViews>
    <sheetView workbookViewId="0">
      <selection activeCell="D18" sqref="D18"/>
    </sheetView>
  </sheetViews>
  <sheetFormatPr baseColWidth="10" defaultRowHeight="12.5" x14ac:dyDescent="0.25"/>
  <cols>
    <col min="2" max="2" width="11.453125" customWidth="1"/>
    <col min="3" max="3" width="7.54296875" style="11" customWidth="1"/>
    <col min="4" max="4" width="41.7265625" style="11" customWidth="1"/>
    <col min="5" max="5" width="65.7265625" style="11" customWidth="1"/>
  </cols>
  <sheetData>
    <row r="1" spans="3:5" x14ac:dyDescent="0.25">
      <c r="C1" s="139" t="s">
        <v>23</v>
      </c>
      <c r="D1" s="139"/>
      <c r="E1" s="139"/>
    </row>
    <row r="2" spans="3:5" ht="13" thickBot="1" x14ac:dyDescent="0.3">
      <c r="C2" s="12" t="s">
        <v>24</v>
      </c>
      <c r="D2" s="13" t="s">
        <v>25</v>
      </c>
      <c r="E2" s="14" t="s">
        <v>26</v>
      </c>
    </row>
    <row r="3" spans="3:5" x14ac:dyDescent="0.25">
      <c r="C3" s="15">
        <v>1</v>
      </c>
      <c r="D3" s="15" t="s">
        <v>78</v>
      </c>
      <c r="E3" s="16" t="s">
        <v>27</v>
      </c>
    </row>
    <row r="4" spans="3:5" x14ac:dyDescent="0.25">
      <c r="C4" s="17">
        <v>2</v>
      </c>
      <c r="D4" s="17" t="s">
        <v>76</v>
      </c>
      <c r="E4" s="18" t="s">
        <v>28</v>
      </c>
    </row>
    <row r="5" spans="3:5" x14ac:dyDescent="0.25">
      <c r="C5" s="17">
        <v>3</v>
      </c>
      <c r="D5" s="17" t="s">
        <v>164</v>
      </c>
      <c r="E5" s="18" t="s">
        <v>29</v>
      </c>
    </row>
    <row r="6" spans="3:5" x14ac:dyDescent="0.25">
      <c r="C6" s="17">
        <v>4</v>
      </c>
      <c r="D6" s="17" t="s">
        <v>165</v>
      </c>
      <c r="E6" s="18" t="s">
        <v>31</v>
      </c>
    </row>
    <row r="7" spans="3:5" x14ac:dyDescent="0.25">
      <c r="C7" s="17">
        <v>5</v>
      </c>
      <c r="D7" s="17" t="s">
        <v>166</v>
      </c>
      <c r="E7" s="18" t="s">
        <v>32</v>
      </c>
    </row>
    <row r="8" spans="3:5" x14ac:dyDescent="0.25">
      <c r="C8" s="17">
        <v>6</v>
      </c>
      <c r="D8" s="17" t="s">
        <v>33</v>
      </c>
      <c r="E8" s="18" t="s">
        <v>34</v>
      </c>
    </row>
    <row r="9" spans="3:5" x14ac:dyDescent="0.25">
      <c r="C9" s="17">
        <v>7</v>
      </c>
      <c r="D9" s="17" t="s">
        <v>35</v>
      </c>
      <c r="E9" s="18" t="s">
        <v>36</v>
      </c>
    </row>
    <row r="10" spans="3:5" x14ac:dyDescent="0.25">
      <c r="C10" s="17">
        <v>8</v>
      </c>
      <c r="D10" s="17" t="s">
        <v>79</v>
      </c>
      <c r="E10" s="18" t="s">
        <v>37</v>
      </c>
    </row>
    <row r="11" spans="3:5" x14ac:dyDescent="0.25">
      <c r="C11" s="17">
        <v>10</v>
      </c>
      <c r="D11" s="17" t="s">
        <v>80</v>
      </c>
      <c r="E11" s="18" t="s">
        <v>38</v>
      </c>
    </row>
    <row r="12" spans="3:5" x14ac:dyDescent="0.25">
      <c r="C12" s="17">
        <v>11</v>
      </c>
      <c r="D12" s="17" t="s">
        <v>170</v>
      </c>
      <c r="E12" s="18" t="s">
        <v>39</v>
      </c>
    </row>
    <row r="13" spans="3:5" x14ac:dyDescent="0.25">
      <c r="C13" s="17">
        <v>12</v>
      </c>
      <c r="D13" s="17" t="s">
        <v>40</v>
      </c>
      <c r="E13" s="18" t="s">
        <v>41</v>
      </c>
    </row>
    <row r="14" spans="3:5" x14ac:dyDescent="0.25">
      <c r="C14" s="19">
        <v>13</v>
      </c>
      <c r="D14" s="20" t="s">
        <v>42</v>
      </c>
      <c r="E14" s="20" t="s">
        <v>43</v>
      </c>
    </row>
    <row r="15" spans="3:5" x14ac:dyDescent="0.25">
      <c r="C15" s="17">
        <v>14.3</v>
      </c>
      <c r="D15" s="17" t="s">
        <v>167</v>
      </c>
      <c r="E15" s="18" t="s">
        <v>45</v>
      </c>
    </row>
    <row r="16" spans="3:5" x14ac:dyDescent="0.25">
      <c r="C16" s="17">
        <v>14.4</v>
      </c>
      <c r="D16" s="17" t="s">
        <v>168</v>
      </c>
      <c r="E16" s="22"/>
    </row>
    <row r="17" spans="3:5" x14ac:dyDescent="0.25">
      <c r="C17" s="17">
        <v>14.5</v>
      </c>
      <c r="D17" s="17" t="s">
        <v>169</v>
      </c>
      <c r="E17" s="22"/>
    </row>
    <row r="18" spans="3:5" x14ac:dyDescent="0.25">
      <c r="C18" s="17">
        <v>14.16</v>
      </c>
      <c r="D18" s="17" t="s">
        <v>171</v>
      </c>
      <c r="E18" s="22"/>
    </row>
    <row r="19" spans="3:5" x14ac:dyDescent="0.25">
      <c r="C19" s="17">
        <v>15</v>
      </c>
      <c r="D19" s="21" t="s">
        <v>172</v>
      </c>
      <c r="E19" s="22" t="s">
        <v>49</v>
      </c>
    </row>
    <row r="20" spans="3:5" x14ac:dyDescent="0.25">
      <c r="C20" s="17">
        <v>16</v>
      </c>
      <c r="D20" s="17" t="s">
        <v>50</v>
      </c>
      <c r="E20" s="22" t="s">
        <v>51</v>
      </c>
    </row>
  </sheetData>
  <mergeCells count="1">
    <mergeCell ref="C1:E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election activeCell="D29" sqref="D29"/>
    </sheetView>
  </sheetViews>
  <sheetFormatPr baseColWidth="10" defaultRowHeight="12.5" x14ac:dyDescent="0.25"/>
  <cols>
    <col min="4" max="4" width="27.1796875" bestFit="1" customWidth="1"/>
    <col min="5" max="5" width="16.1796875" customWidth="1"/>
    <col min="6" max="6" width="13.7265625" bestFit="1" customWidth="1"/>
    <col min="7" max="7" width="16.453125" customWidth="1"/>
    <col min="8" max="8" width="16.7265625" bestFit="1" customWidth="1"/>
    <col min="9" max="9" width="15.1796875" bestFit="1" customWidth="1"/>
    <col min="10" max="10" width="20.7265625" bestFit="1" customWidth="1"/>
  </cols>
  <sheetData>
    <row r="1" spans="1:10" s="29" customFormat="1" ht="31" x14ac:dyDescent="0.35">
      <c r="A1" s="30" t="s">
        <v>64</v>
      </c>
      <c r="B1" s="30" t="s">
        <v>63</v>
      </c>
      <c r="C1" s="30" t="s">
        <v>62</v>
      </c>
      <c r="D1" s="30" t="s">
        <v>55</v>
      </c>
      <c r="E1" s="30" t="s">
        <v>56</v>
      </c>
      <c r="F1" s="30" t="s">
        <v>57</v>
      </c>
      <c r="G1" s="30" t="s">
        <v>58</v>
      </c>
      <c r="H1" s="30" t="s">
        <v>59</v>
      </c>
      <c r="I1" s="30" t="s">
        <v>60</v>
      </c>
      <c r="J1" s="30" t="s">
        <v>61</v>
      </c>
    </row>
    <row r="2" spans="1:10" s="34" customFormat="1" x14ac:dyDescent="0.25">
      <c r="A2" s="32"/>
      <c r="B2" s="32"/>
      <c r="C2" s="32"/>
      <c r="D2" s="31"/>
      <c r="E2" s="32"/>
      <c r="F2" s="31"/>
      <c r="G2" s="32"/>
      <c r="H2" s="33"/>
      <c r="I2" s="32"/>
      <c r="J2" s="31"/>
    </row>
    <row r="3" spans="1:10" x14ac:dyDescent="0.25">
      <c r="A3" s="32"/>
      <c r="B3" s="35"/>
      <c r="C3" s="35"/>
      <c r="D3" s="35"/>
      <c r="E3" s="35"/>
      <c r="F3" s="35"/>
      <c r="G3" s="35"/>
      <c r="H3" s="35"/>
      <c r="I3" s="35"/>
      <c r="J3" s="35"/>
    </row>
    <row r="4" spans="1:10" x14ac:dyDescent="0.25">
      <c r="A4" s="32"/>
      <c r="B4" s="35"/>
      <c r="C4" s="35"/>
      <c r="D4" s="35"/>
      <c r="E4" s="35"/>
      <c r="F4" s="35"/>
      <c r="G4" s="35"/>
      <c r="H4" s="35"/>
      <c r="I4" s="35"/>
      <c r="J4" s="35"/>
    </row>
    <row r="5" spans="1:10" x14ac:dyDescent="0.25">
      <c r="A5" s="32"/>
      <c r="B5" s="35"/>
      <c r="C5" s="35"/>
      <c r="D5" s="35"/>
      <c r="E5" s="35"/>
      <c r="F5" s="35"/>
      <c r="G5" s="35"/>
      <c r="H5" s="35"/>
      <c r="I5" s="35"/>
      <c r="J5" s="35"/>
    </row>
    <row r="6" spans="1:10" x14ac:dyDescent="0.25">
      <c r="A6" s="32"/>
      <c r="B6" s="35"/>
      <c r="C6" s="35"/>
      <c r="D6" s="35"/>
      <c r="E6" s="35"/>
      <c r="F6" s="35"/>
      <c r="G6" s="35"/>
      <c r="H6" s="35"/>
      <c r="I6" s="35"/>
      <c r="J6" s="35"/>
    </row>
    <row r="7" spans="1:10" x14ac:dyDescent="0.25">
      <c r="A7" s="32"/>
      <c r="B7" s="35"/>
      <c r="C7" s="35"/>
      <c r="D7" s="35"/>
      <c r="E7" s="35"/>
      <c r="F7" s="35"/>
      <c r="G7" s="35"/>
      <c r="H7" s="35"/>
      <c r="I7" s="35"/>
      <c r="J7" s="35"/>
    </row>
    <row r="8" spans="1:10" x14ac:dyDescent="0.25">
      <c r="A8" s="32"/>
      <c r="B8" s="35"/>
      <c r="C8" s="35"/>
      <c r="D8" s="35"/>
      <c r="E8" s="35"/>
      <c r="F8" s="35"/>
      <c r="G8" s="35"/>
      <c r="H8" s="35"/>
      <c r="I8" s="35"/>
      <c r="J8" s="35"/>
    </row>
    <row r="9" spans="1:10" x14ac:dyDescent="0.25">
      <c r="A9" s="32"/>
      <c r="B9" s="35"/>
      <c r="C9" s="35"/>
      <c r="D9" s="35"/>
      <c r="E9" s="35"/>
      <c r="F9" s="35"/>
      <c r="G9" s="35"/>
      <c r="H9" s="35"/>
      <c r="I9" s="35"/>
      <c r="J9" s="35"/>
    </row>
    <row r="10" spans="1:10" x14ac:dyDescent="0.25">
      <c r="A10" s="32"/>
      <c r="B10" s="35"/>
      <c r="C10" s="35"/>
      <c r="D10" s="35"/>
      <c r="E10" s="35"/>
      <c r="F10" s="35"/>
      <c r="G10" s="35"/>
      <c r="H10" s="35"/>
      <c r="I10" s="35"/>
      <c r="J10" s="35"/>
    </row>
    <row r="11" spans="1:10" x14ac:dyDescent="0.25">
      <c r="A11" s="32"/>
      <c r="B11" s="35"/>
      <c r="C11" s="35"/>
      <c r="D11" s="35"/>
      <c r="E11" s="35"/>
      <c r="F11" s="35"/>
      <c r="G11" s="35"/>
      <c r="H11" s="35"/>
      <c r="I11" s="35"/>
      <c r="J11" s="35"/>
    </row>
    <row r="12" spans="1:10" x14ac:dyDescent="0.25">
      <c r="A12" s="32"/>
      <c r="B12" s="35"/>
      <c r="C12" s="35"/>
      <c r="D12" s="35"/>
      <c r="E12" s="35"/>
      <c r="F12" s="35"/>
      <c r="G12" s="35"/>
      <c r="H12" s="35"/>
      <c r="I12" s="35"/>
      <c r="J12" s="35"/>
    </row>
  </sheetData>
  <autoFilter ref="A1:J1"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Instructivo diligenciamiento</vt:lpstr>
      <vt:lpstr>Formato</vt:lpstr>
      <vt:lpstr>ESTADOS DE CARTERA</vt:lpstr>
      <vt:lpstr>CODIGOS DE AUDITORIA</vt:lpstr>
      <vt:lpstr>Formato (2)</vt:lpstr>
      <vt:lpstr>Preconciliacion</vt:lpstr>
      <vt:lpstr>Hoja1</vt:lpstr>
      <vt:lpstr>Certificados de cobertura</vt:lpstr>
      <vt:lpstr>FACTURA.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Suramericana de Seguros S.A.</dc:creator>
  <cp:lastModifiedBy>Diana Carolina Sarmiento Munevar</cp:lastModifiedBy>
  <cp:lastPrinted>2011-05-24T15:52:35Z</cp:lastPrinted>
  <dcterms:created xsi:type="dcterms:W3CDTF">2011-05-10T12:55:29Z</dcterms:created>
  <dcterms:modified xsi:type="dcterms:W3CDTF">2024-09-24T21:29:48Z</dcterms:modified>
</cp:coreProperties>
</file>