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santi\Downloads\"/>
    </mc:Choice>
  </mc:AlternateContent>
  <xr:revisionPtr revIDLastSave="0" documentId="8_{C3B2C9EF-4585-42CB-BAA4-537AAB103AFD}" xr6:coauthVersionLast="47" xr6:coauthVersionMax="47" xr10:uidLastSave="{00000000-0000-0000-0000-000000000000}"/>
  <bookViews>
    <workbookView xWindow="-108" yWindow="-108" windowWidth="23256" windowHeight="12456"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8" l="1"/>
  <c r="B6" i="8"/>
  <c r="B3" i="8" l="1"/>
  <c r="B2" i="8"/>
  <c r="B20" i="8"/>
  <c r="B40" i="8" s="1"/>
  <c r="B34" i="12"/>
  <c r="B15" i="12"/>
  <c r="B8" i="12"/>
  <c r="B7" i="12"/>
  <c r="B6" i="12"/>
  <c r="B5" i="12"/>
  <c r="B4" i="12"/>
  <c r="B3" i="12"/>
  <c r="B2" i="12"/>
  <c r="H23" i="11"/>
  <c r="H25" i="11" s="1"/>
  <c r="F22" i="11"/>
  <c r="F24" i="11" s="1"/>
  <c r="E22" i="11"/>
  <c r="E24" i="11" s="1"/>
  <c r="H21" i="11"/>
  <c r="G21" i="11"/>
  <c r="G23" i="11" s="1"/>
  <c r="G25" i="11" s="1"/>
  <c r="F21" i="11"/>
  <c r="F23" i="11" s="1"/>
  <c r="F25" i="11" s="1"/>
  <c r="E21" i="11"/>
  <c r="E23" i="11" s="1"/>
  <c r="E25" i="11" s="1"/>
  <c r="D21" i="11"/>
  <c r="D23" i="11" s="1"/>
  <c r="D25" i="11" s="1"/>
  <c r="H20" i="11"/>
  <c r="H22" i="11" s="1"/>
  <c r="H24" i="11" s="1"/>
  <c r="G20" i="11"/>
  <c r="G22" i="11" s="1"/>
  <c r="G24" i="11" s="1"/>
  <c r="F20" i="11"/>
  <c r="E20" i="11"/>
  <c r="D20" i="11"/>
  <c r="D22" i="11" s="1"/>
  <c r="D24" i="11" s="1"/>
  <c r="B9" i="11"/>
  <c r="B8" i="11"/>
  <c r="B7" i="11"/>
  <c r="B6" i="11"/>
  <c r="B5" i="11"/>
  <c r="B4" i="11"/>
  <c r="B3" i="11"/>
  <c r="B2" i="11"/>
  <c r="B10" i="9" l="1"/>
  <c r="B2" i="9" l="1"/>
  <c r="B8" i="9" l="1"/>
  <c r="B7" i="9"/>
  <c r="B6" i="9"/>
  <c r="B5" i="9"/>
  <c r="B4" i="9"/>
  <c r="B3" i="9"/>
  <c r="B8" i="8"/>
  <c r="B5" i="8"/>
  <c r="B4" i="8"/>
  <c r="B8" i="7"/>
  <c r="B4" i="7" l="1"/>
  <c r="B5" i="7"/>
  <c r="B6" i="7"/>
  <c r="B7" i="7"/>
  <c r="B3" i="7"/>
  <c r="B9" i="8"/>
  <c r="B11" i="9" l="1"/>
</calcChain>
</file>

<file path=xl/sharedStrings.xml><?xml version="1.0" encoding="utf-8"?>
<sst xmlns="http://schemas.openxmlformats.org/spreadsheetml/2006/main" count="317" uniqueCount="222">
  <si>
    <t>SOLICITUD DE ANTECEDENTES -ABOGADO EXTERNO-</t>
  </si>
  <si>
    <t>RADICADO(23 DIGITOS)</t>
  </si>
  <si>
    <t xml:space="preserve"> 11001310305620240023700</t>
  </si>
  <si>
    <t>JUZGADO</t>
  </si>
  <si>
    <t>JUZGADO CINCUENTA Y SEIS CIVIL DEL CIRCUITO DE BOGOTÁ</t>
  </si>
  <si>
    <t>DEMANDADO</t>
  </si>
  <si>
    <t>ALLIANZ SEGUROS S.A.
MARIA CECILIA VELEZ MAYA</t>
  </si>
  <si>
    <t xml:space="preserve">DEMANDANTE </t>
  </si>
  <si>
    <t>MARIA LUZ ALBA PANESSO HERNÁNDEZ
LILIANA MARCELA GARCÍA PANESSO (HIJA) (20 años)
VERONICA YANETH PANESSO PANESSO (HIJA) (25 años)
JOHAN VASCO PANESSO (HIJO) (10 AÑOS)</t>
  </si>
  <si>
    <t>TIPO DE VINCULACION COMPAÑÍA</t>
  </si>
  <si>
    <t>LLAMADA EN GARANTIA</t>
  </si>
  <si>
    <t xml:space="preserve">TIPO DE PERJUCIO </t>
  </si>
  <si>
    <t xml:space="preserve">RCE LESIONES </t>
  </si>
  <si>
    <t>INTERVINIENTE -NOMBRE DE LESIONADO O MUERTO (S) DEL PROCESO</t>
  </si>
  <si>
    <t>MARIA LUZ ALBA PANESSO HERNÁNDEZ (LESIONADA)</t>
  </si>
  <si>
    <t xml:space="preserve">NUMERO DE IDENTIFICACION </t>
  </si>
  <si>
    <t>C.C. No. 32.257.876</t>
  </si>
  <si>
    <t xml:space="preserve">DOMICILIO </t>
  </si>
  <si>
    <t xml:space="preserve">MUNICIPIO DE SANTA FE DE ANTIOQUIA - ANTIOQUIA </t>
  </si>
  <si>
    <t xml:space="preserve">TELEFONO </t>
  </si>
  <si>
    <t xml:space="preserve">N/A </t>
  </si>
  <si>
    <t>CORREO ELECTRONICO</t>
  </si>
  <si>
    <t>cava@apoyoavictimas.com</t>
  </si>
  <si>
    <t xml:space="preserve">ESTADO CIVIL </t>
  </si>
  <si>
    <t xml:space="preserve">FECHA DE NACIMIENTO </t>
  </si>
  <si>
    <t xml:space="preserve">EDAD AL MOMENTO DEL SINIESTRO </t>
  </si>
  <si>
    <t>40 AÑOS</t>
  </si>
  <si>
    <t xml:space="preserve">FECHA DE DEFUNCION </t>
  </si>
  <si>
    <t xml:space="preserve">SITUCION LABORAL </t>
  </si>
  <si>
    <t>Ocupado - Autonomo</t>
  </si>
  <si>
    <t xml:space="preserve">PROFESION </t>
  </si>
  <si>
    <t>SERVICIOS DOMESTICOS</t>
  </si>
  <si>
    <t xml:space="preserve">INGRESOS NETOS </t>
  </si>
  <si>
    <t>1 SMMLV (2023)</t>
  </si>
  <si>
    <t>NUMERO DE LESIONADOS Y/O FALLECIDOS  SEGÚN IPAT</t>
  </si>
  <si>
    <t>1 (MARIA LUZ ALBA PANESSO HERNÁNDEZ)</t>
  </si>
  <si>
    <t xml:space="preserve">CONDICION </t>
  </si>
  <si>
    <t xml:space="preserve">Motociclista </t>
  </si>
  <si>
    <t>FECHA DE LOS HECHOS</t>
  </si>
  <si>
    <t>FECHA DE SOLICITUD AUDIENCIA PREJUDICIAL</t>
  </si>
  <si>
    <t>No se conoce aún</t>
  </si>
  <si>
    <t>FECHA DE AUDIENCIA PREJUDICIAL</t>
  </si>
  <si>
    <t xml:space="preserve">9/5/2024  Auduencia de conciliación, no se llegó a acuerdo. </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</si>
  <si>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</si>
  <si>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1. Fecha y hora del accidente, el 15 de octubre de 2023, aproximadamente a las 16:30 horas.
2. Lugar del accidente en la ruta 25802, kilómetro 72+050, vía Bolombolo – Santa Fe, Parcelación Los Cedros, jurisdicción de Santa Fe de Antioquia.
3. El vehículos involucrados es la Motocicleta de placas IVD53B, color gris, marca Auteco KY, línea Activ 110, modelo 2008, conducida por María Luz Alba Panesso Hernández (afectada), y el Campero, placa ENY053, color blanco, marca Toyota, línea Fortuner, modelo 2018, conducido por María Cecilia Vélez Maya (Asegurada).
4. La conductora del campero ENY053 se incorporó a la vía sin respetar la prelación, impactando a la motocicleta con la parte frontal de su vehículo.
5. La lesionada es la Sra. María Luz Alba Panesso Hernández (conductora de la motocicleta). El Diagnósticos inicial es: deformidad en tobillo izquierdo, herida abierta en brazo derecho, pérdida de consciencia con amnesia anterógrada. Lesiones confirmadas: TEC leve de alto riesgo, fractura de tibia y peroné izquierdos (compleja, conminuta, desviación en varo).
Atenciones médicas:
- 16 de octubre de 2023: reducción cerrada con fijación externa de tibia y peroné. 21 de octubre de 2023: secuestrectomía, drenaje y desbridamiento. 
- 25 de octubre de 2023: nueva secuestrectomía y reducción cerrada. 28 de octubre de 2023: reducción abierta con fijación. 30 de octubre de 2023: alta médica con tratamiento ambulatorio.
-Incapacidades desde el 15 de octubre de 2023 hasta el 13 de marzo de 2024.
6. Pérdida de capacidad laboral: calificada en 16,78%, dictamen del Dr. Gilberto Fernando Vargas Quintana el 18 de marzo de 2024.
7. Responsable del accidente: María Cecilia Vélez Maya, conductora del vehículo ENY053, declarada responsable por maniobra imprudente según Resolución No. 1634 del 24 de noviembre de 2023, según proceso contravencional de transito.
8. Póliza de seguros: vehículo ENY053 asegurado con Allianz Seguros S.A., Póliza No. 023193691/21, con cobertura de responsabilidad civil extracontractual por $4.000.000.000 COP.
9. Daños reclamados:
- Reparación de motocicleta $1.831.950 COP.
-Compra de muletas $80.000 COP
- Transporte (María Luz Alba) $65.000 COP.
- Lucro cesante consolidado y futuro de María Luz Alba Panesso, Liliana Marcela García Panesso y Verónica Yaneth Panesso. (Tener en cuenta que el dictamen medico dice que se encontraba desempleada). 
- Cambios en la calidad de vida del núcleo familiar, incluyendo Johan Vasco Panesso (hijo menor).
10. Reclamación directa: radicada el 18 de marzo de 2024 ante Allianz Seguros S.A.</t>
  </si>
  <si>
    <t>ASEGURADO</t>
  </si>
  <si>
    <t>MARIA CECILIA VELEZ MAYA</t>
  </si>
  <si>
    <t>NIT ASEGURADO</t>
  </si>
  <si>
    <t>CC. No. 41.105.859</t>
  </si>
  <si>
    <t>PLACA VEHÍCULO ASEGURADO (SI APLICA)</t>
  </si>
  <si>
    <t>ENY053</t>
  </si>
  <si>
    <t>NO. PÓLIZA VINCULADA</t>
  </si>
  <si>
    <t>023193691/21</t>
  </si>
  <si>
    <t>FECHA DE ASIGNACIÓN</t>
  </si>
  <si>
    <t>FECHA DE NOTIFICACIÓN</t>
  </si>
  <si>
    <t>FECHA DE CONTESTACION 
*RECOMENDACIÓN: FECHA MÁXIMA PARA CONTESTAR LA DEMANDA ACORDE A LO ESTIÚLADO EN LA NORMA.</t>
  </si>
  <si>
    <t>REMISION DE ANTECEDENTES - ABOGADO INTERNO-</t>
  </si>
  <si>
    <t>SINIESTRO - APLICATIVO</t>
  </si>
  <si>
    <t>SINIESTRO  132320513 APL. 214695</t>
  </si>
  <si>
    <t>Radicado(23 digitos)</t>
  </si>
  <si>
    <t>Juzgado</t>
  </si>
  <si>
    <t>Demandado</t>
  </si>
  <si>
    <t xml:space="preserve">Demandante </t>
  </si>
  <si>
    <t>Tipo de vinculacion compañía</t>
  </si>
  <si>
    <t>INTERVINIENTE</t>
  </si>
  <si>
    <t>PÓLIZA</t>
  </si>
  <si>
    <t>23193691 - 21</t>
  </si>
  <si>
    <t>AMPARO A AFECTAR</t>
  </si>
  <si>
    <t>RCE HOMICIDIO-LESION</t>
  </si>
  <si>
    <t>VALOR ASEGURADO</t>
  </si>
  <si>
    <t>DEDUCIBLE</t>
  </si>
  <si>
    <t>MODALIDAD</t>
  </si>
  <si>
    <t>OCURRENCIA</t>
  </si>
  <si>
    <t xml:space="preserve">VIGENCIA </t>
  </si>
  <si>
    <t>Desde las 00:00 horas del 21/12/2022 hasta las 24:00 horas del 20/12/2023.</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</si>
  <si>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</si>
  <si>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</si>
  <si>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</si>
  <si>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</si>
  <si>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</si>
  <si>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</si>
  <si>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</si>
  <si>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</si>
  <si>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</si>
  <si>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Pretensiones elevadas- reclamación Compañía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</si>
  <si>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</si>
  <si>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</si>
  <si>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</si>
  <si>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</si>
  <si>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</si>
  <si>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</si>
  <si>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</si>
  <si>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</si>
  <si>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</si>
  <si>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</si>
  <si>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</si>
  <si>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</si>
  <si>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</si>
  <si>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</si>
  <si>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</si>
  <si>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</si>
  <si>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</si>
  <si>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</si>
  <si>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</si>
  <si>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</si>
  <si>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</si>
  <si>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</si>
  <si>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</si>
  <si>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</si>
  <si>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</si>
  <si>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</si>
  <si>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</si>
  <si>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</si>
  <si>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</si>
  <si>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</si>
  <si>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</si>
  <si>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</si>
  <si>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</si>
  <si>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</si>
  <si>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</si>
  <si>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</si>
  <si>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</si>
  <si>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</si>
  <si>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</si>
  <si>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</si>
  <si>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</si>
  <si>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</si>
  <si>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</si>
  <si>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</si>
  <si>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PRIORIDAD DEL FONDO</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</si>
  <si>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</si>
  <si>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</si>
  <si>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</si>
  <si>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</si>
  <si>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</si>
  <si>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</si>
  <si>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</si>
  <si>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</si>
  <si>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</si>
  <si>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</si>
  <si>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</si>
  <si>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</si>
  <si>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</si>
  <si>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</si>
  <si>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</si>
  <si>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</si>
  <si>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</si>
  <si>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</si>
  <si>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</si>
  <si>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</si>
  <si>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</si>
  <si>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</si>
  <si>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</si>
  <si>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</si>
  <si>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</si>
  <si>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</si>
  <si>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</si>
  <si>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</si>
  <si>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</si>
  <si>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</si>
  <si>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</si>
  <si>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</si>
  <si>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</si>
  <si>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</si>
  <si>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</si>
  <si>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</si>
  <si>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</si>
  <si>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</si>
  <si>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</si>
  <si>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</si>
  <si>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</si>
  <si>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</si>
  <si>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</si>
  <si>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</si>
  <si>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</si>
  <si>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</si>
  <si>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</si>
  <si>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</si>
  <si>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</si>
  <si>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REMOTO</t>
  </si>
  <si>
    <t>SI</t>
  </si>
  <si>
    <t>CLASE DE REASEGURO</t>
  </si>
  <si>
    <t xml:space="preserve">Situcion Laboral </t>
  </si>
  <si>
    <t>Acompañante motorista</t>
  </si>
  <si>
    <t xml:space="preserve">SI </t>
  </si>
  <si>
    <t>CEDIDO</t>
  </si>
  <si>
    <t>FACULTATIVO</t>
  </si>
  <si>
    <t xml:space="preserve">Objetado por la Compañía </t>
  </si>
  <si>
    <t xml:space="preserve">Ocupado-trabajador cuenta ajena </t>
  </si>
  <si>
    <t xml:space="preserve">Ciclista </t>
  </si>
  <si>
    <t>DEMANDA DIRECTA</t>
  </si>
  <si>
    <t>RCE HOMICIDIO</t>
  </si>
  <si>
    <t>CLAIMS MADE</t>
  </si>
  <si>
    <t>ACEPTADO</t>
  </si>
  <si>
    <t>AUTOMATICO</t>
  </si>
  <si>
    <t>Cliclista vehículo</t>
  </si>
  <si>
    <t>SUNSET</t>
  </si>
  <si>
    <t>PROPIO</t>
  </si>
  <si>
    <t>Ofrecimiento muy bajo-reclamación Compañía</t>
  </si>
  <si>
    <t xml:space="preserve">Tareas del hogar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</si>
  <si>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</si>
  <si>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</si>
  <si>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</si>
  <si>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</si>
  <si>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</si>
  <si>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</si>
  <si>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</si>
  <si>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</si>
  <si>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</si>
  <si>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</si>
  <si>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</si>
  <si>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</si>
  <si>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</si>
  <si>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</si>
  <si>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</si>
  <si>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</si>
  <si>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</si>
  <si>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</si>
  <si>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Daño a la vida en relación</t>
  </si>
  <si>
    <t xml:space="preserve">DE FONDO FRENTE A LA DEMANDA:
1. INEXISTENCIA DE RESPONSABILIDAD A CARGO DE LOS DEMANDADOS POR LA FALTA DE ACREDITACIÓN DEL NEXO CAUSAL.
2. ANULACIÓN DE LA PRESUNCIÓN DE CULPA COMO CONSECUENCIA DE LA CONCURRENCIA DE ACTIVIDADES PELIGROSAS.
3. REDUCCIÓN DE LA INDEMNIZACIÓN COMO CONSECUENCIA DE LA INCIDENCIA DE LA CONDUCTA DE LA VÍCTIMA EN LA PRODUCCIÓN DEL DAÑO.
4.TASACIÓN EXORBITANTE DEL DAÑO MORAL
5.INEXISTENCIA DE PRUEBA DEL LUCRO CESANTE.
6.IMPROCEDENCIA DEL RECONOCIMIENTO DEL DAÑO A LA VIDA EN RELACIÓN.
7. IMPROCEDENCIA DE DAÑO EMERGENTE
8.GENÉRICA O INNOMINADA
FRENTE AL CONTRATO DE SEGURO
1. FALTA DE COBERTURA MATERIAL DE LA POLIZA POR TRATARSE DE UN EVENTO EXPRESAMENTE EXCLUIDO DE COBERTURA.
2. INEXISTENCIA DE OBLIGACIÓN DE INDEMNIZAR A CARGO DE ALLIANZ SEGUROS S.A. POR INCUMPLIMIENTO DE LAS CARGAS DEL ARTÍCULO 1077 DEL CÓDIGO DE COMERCIO.
3. CARÁCTER MERAMENTE INDEMNIZATORIO DE LOS CONTRATOS DE SEGURO
4. SUJECIÓN A LAS CONDICIONES PARTICULARES Y GENERALES DEL CONTRATO DE SEGURO, EL CLAUSULADO Y LOS AMPAROS.
5. EN CUALQUIER CASO, DE NINGUNA FORMA SE PODRÁ EXCEDER EL LÍMITE DEL VALOR ASEGURADO.
6. AUSENCIA DE SOLIDARIDAD DEL CONTRATO DE SEGURO CELEBRADO CON ALLIANZ SEGUROS S.A
7. GENERICA O INNOMINADA
</t>
  </si>
  <si>
    <t>La contingencia se califica como PROBABLE, puesto que la poliza presta cobertura material y temporal, adicionalmente se encuentra acreditada la responsabilidad del asegurado en la ocurrencia del accidente de transito. 
Lo primero que debe tomarse en consideración, es que la Póliza de Auto Colectivo No. 023193691/21., cuyo asegurado es la señora Maria Cecilia Vélez Maya, presta cobertura material y temporal, de conformidad con los hechos y pretensiones expuestas en el líbelo de la demanda. Frente a la cobertura temporal, debe señalarse que el accidente de tránsito ocurrió el 15 de octubre de 2023, es decir, dentro del periodo de vigencia de la póliza, comprendida entre el 21 de diciembre de 2022 hasta el 20 de diciembre de 2023. Aunado a ello, presta cobertura material en tanto ampara la responsabilidad civil extracontractual, pretensión que se le endilga al asegurado. 
En cuanto a la responsabilidad del asegurado, es preciso señalar que, obran en el expediente elementos probatorios que sustentan la existencia de responsabilidad imputable a la asegurada, conforme se desprende del informe policial de accidente de tránsito, en el cual se consignó como hipótesis del siniestro la codificación N° 132, correspondiente a “no respetar prelación”, atribuida a la señora María Cecilia Vélez Maya en su calidad de conductora del vehículo asegurado (ENY-053), dicha conclusión se ve corroborada por el impacto sufrido por la señora María Luz Alba Panesso, quien conducia la motocicleta afectada (IVD- 53B). En este punto debe advertirse que, aunque en la contestación se alegó la configuración de una de las exclusiones de la póliza, específicamente aquella que establece que el asegurado no debe aceptar responsabilidad, teniendo en cuenta que, en la audiencia contravencional, el apoderado de la asegurada manifestó expresamente que su representada no respetó la prelación que le asistía a la señora María Luz Alba Panesso, hoy víctima del siniestro. Lo cierto es que, dicha exclusión no se encuentra a partir de la primera página de la póliza como lo exige el artículo 44 de la ley 45 de 1990 y el artículo 184 del Estatuto Orgánico del sistema Financiero, lo que causaria una eventual ineficacia de la estipulación que puede ser declarada por el juzgado.
Lo anterior, sin perjuicio del carácter contingente del proceso.</t>
  </si>
  <si>
    <t>Como liquidación objetiva de las pretensiónes se estima la suma de: $110.600.846, teniendo en cuenta las siguientes consideraciónes: 
1.Daño emergente: Se tomó como valor la suma de $1.444.950, puesto que solo reposan dos facturas que cumplen con los requisitos del Código de Comercio y de las cuales se aporta el respoectivo RUT. La primera de ellas de Mundimotos por un valor de $ 1.332.950, la segunda de ellas Almacenes y Talleres Moto Precisión, por un valor de $112.000
2.Daño moral: Se tomó como daño moral la suma de $13.000.000 para la víctima directa, $13.000.000 para su hijo Johan, $13.000.000 para su hija Lliliana y $13.000.000 para su hija Veronica . Este valor se fijó teniendo en cuenta que la jurisprudencia de la Corte Suprema de Justicia (Sentencia del 06/05/2016, SC5885-2016) determinó en un caso similar al que se estudia (accidente de tránsito), una indemnización para la víctima directa de $15.000.000 y quien fue calificada con un 20.65% de PCL ante la deformidad física y permanente presentada como consecuencia del hecho. Asi pues, aplicando este antecedente en el caso concreto, se ha disminuido el valor de indemnización atendiendo la calificación de pérdida de capacidad laboral que tiene como origen el accidente de tránsito en donde se vio involucrada la demandante Maria Luz Alba Panesso con una PCL de 16.78%. En ese sentido el valor total a título de daño moral corresponde a $52.000.000
3. Daño a la vida en relación:  Se tomó como daño a la vida en relación la suma de $17.000.000, teniendo en cuenta que la señora Maria Luz Alba Panesso cuenta con un dictamen de pérdida de capacidad laboral del 16.78% emitido por medico especialista en salud ocupacional Fernando Vargas Quintana.  Lo anterior, en atención al citado criterio jurisprudencial de la Corte Suprema de Justicia en Sentencia del 06/05/2016, SC5885-2016, en donde se reconoció una indemnización para la víctima directa de $20.000.000 y quien fue calificada con un 20.65% de PCL ante la deformidad física y permanente presentada como consecuencia de un hecho de tránsito. Asi pues, aplicando este antecedente en el caso concreto y aplicando una regla de proporcionalidad, teniendo en cuenta de la perdida de capacidad laboral de la Sr. Maria Luz Alba, se estima la suma antes indicada ($17.000.000).
4. Lucro cesante consolidado: Se reconocerá como lucro cesante consolidado la suma de $3.226.726, en aplicación a la fórmula establecida por las altas Cortes, en donde se actualizó inicialmente el salario percibido de $1.160.000 y que a la fecha corresponde a $1.165.524. Dicha suma se multiplicó por los meses transcurridos entre la ocurrencia del hecho y la elaboración del presente informe (16 meses), lo que arroja un resultado de $19.344.885, el cual se multiplicó por la PCL del 16,68% y deja un saldo total por concepto de lucro cesante consolidado de $3.226.726.  El lucro cesante se reconoce atendiendo los lineamientos de la sentencia SC20950-2017 con ponencia del doctor Ariel Salazar Ramírez (12 de diciembre de 2017), donde se determina que, ante la ausencia de acreditación de los ingresos, para la tasación del lucro cesante debe acogerse el salario mínimo legal mensual vigente
5.Lucro cesante futuro: Se reconocerá como lucro cesante futuro la suma de $36.929.170, en aplicación a la fórmula establecida por las altas Cortes, en donde se tuvieron en cuenta las sumas descritas para el cálculo del lucro cesante consolidado, en suma, de la expectativa de vida de la víctima que corresponde a 45,7 años de conformidad con lo establecido en la resolución 1555 de 2010 y restando como suma pendiente por calcular los meses ya reconocidos por concepto de lucro cesante consolidado. Es asi que se obtiene la suma de $221.397.903 la cual se multiplica por la PCL del 16,68% y deja un saldo total por concepto de lucro cesante futuro de $36.929.170.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</si>
</sst>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Red]\-&quot;$&quot;\ #,##0"/>
    <numFmt numFmtId="165" formatCode="_-&quot;$&quot;\ * #,##0_-;\-&quot;$&quot;\ * #,##0_-;_-&quot;$&quot;\ * &quot;-&quot;_-;_-@_-"/>
    <numFmt numFmtId="166"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10">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166" fontId="1" fillId="0" borderId="0" applyFont="0" applyFill="0" applyBorder="0" applyAlignment="0" applyProtection="0"/>
  </cellStyleXfs>
  <cellXfs count="13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165"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2" fillId="9" borderId="1" xfId="0" applyFont="1" applyFill="1" applyBorder="1" applyAlignment="1">
      <alignment horizontal="justify" vertical="top" wrapText="1"/>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14" fontId="0" fillId="9" borderId="1" xfId="0" applyNumberFormat="1" applyFill="1" applyBorder="1" applyAlignment="1">
      <alignment horizontal="justify" vertical="top" wrapText="1"/>
    </xf>
    <xf numFmtId="0" fontId="0" fillId="9" borderId="1" xfId="0"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165" fontId="0" fillId="5" borderId="2" xfId="1" applyFont="1" applyFill="1" applyBorder="1" applyAlignment="1" applyProtection="1">
      <alignment horizontal="justify" vertical="top"/>
    </xf>
    <xf numFmtId="165"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xf numFmtId="0" fontId="0" fillId="5" borderId="1" xfId="0" applyFill="1" applyBorder="1" applyAlignment="1">
      <alignment horizontal="justify" vertical="top"/>
    </xf>
    <xf numFmtId="166"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165"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ava@apoyoavictimas.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8" zoomScaleNormal="100" workbookViewId="0">
      <selection activeCell="B5" sqref="B5:C5"/>
    </sheetView>
  </sheetViews>
  <sheetFormatPr baseColWidth="10" defaultColWidth="0" defaultRowHeight="14.4" x14ac:dyDescent="0.3"/>
  <cols>
    <col min="1" max="1" width="69.109375" style="8" customWidth="1"/>
    <col min="2" max="2" width="55.109375" style="8" customWidth="1"/>
    <col min="3" max="3" width="108.88671875" style="8" customWidth="1"/>
    <col min="4" max="16384" width="11.44140625" style="2" hidden="1"/>
  </cols>
  <sheetData>
    <row r="1" spans="1:3" ht="25.8" x14ac:dyDescent="0.3">
      <c r="A1" s="55" t="s">
        <v>0</v>
      </c>
      <c r="B1" s="55"/>
      <c r="C1" s="55"/>
    </row>
    <row r="2" spans="1:3" x14ac:dyDescent="0.3">
      <c r="A2" s="5" t="s">
        <v>1</v>
      </c>
      <c r="B2" s="62" t="s">
        <v>2</v>
      </c>
      <c r="C2" s="63"/>
    </row>
    <row r="3" spans="1:3" x14ac:dyDescent="0.3">
      <c r="A3" s="5" t="s">
        <v>3</v>
      </c>
      <c r="B3" s="58" t="s">
        <v>4</v>
      </c>
      <c r="C3" s="59"/>
    </row>
    <row r="4" spans="1:3" x14ac:dyDescent="0.3">
      <c r="A4" s="5" t="s">
        <v>5</v>
      </c>
      <c r="B4" s="64" t="s">
        <v>6</v>
      </c>
      <c r="C4" s="59"/>
    </row>
    <row r="5" spans="1:3" ht="31.5" customHeight="1" x14ac:dyDescent="0.3">
      <c r="A5" s="5" t="s">
        <v>7</v>
      </c>
      <c r="B5" s="64" t="s">
        <v>8</v>
      </c>
      <c r="C5" s="59"/>
    </row>
    <row r="6" spans="1:3" x14ac:dyDescent="0.3">
      <c r="A6" s="5" t="s">
        <v>9</v>
      </c>
      <c r="B6" s="56" t="s">
        <v>10</v>
      </c>
      <c r="C6" s="56"/>
    </row>
    <row r="7" spans="1:3" x14ac:dyDescent="0.3">
      <c r="A7" s="25" t="s">
        <v>11</v>
      </c>
      <c r="B7" s="58" t="s">
        <v>12</v>
      </c>
      <c r="C7" s="59"/>
    </row>
    <row r="8" spans="1:3" ht="23.1" customHeight="1" x14ac:dyDescent="0.3">
      <c r="A8" s="26" t="s">
        <v>13</v>
      </c>
      <c r="B8" s="56" t="s">
        <v>14</v>
      </c>
      <c r="C8" s="56"/>
    </row>
    <row r="9" spans="1:3" x14ac:dyDescent="0.3">
      <c r="A9" s="26" t="s">
        <v>15</v>
      </c>
      <c r="B9" s="56" t="s">
        <v>16</v>
      </c>
      <c r="C9" s="56"/>
    </row>
    <row r="10" spans="1:3" x14ac:dyDescent="0.3">
      <c r="A10" s="26" t="s">
        <v>17</v>
      </c>
      <c r="B10" s="57" t="s">
        <v>18</v>
      </c>
      <c r="C10" s="57"/>
    </row>
    <row r="11" spans="1:3" ht="30" customHeight="1" x14ac:dyDescent="0.3">
      <c r="A11" s="27" t="s">
        <v>19</v>
      </c>
      <c r="B11" s="57" t="s">
        <v>20</v>
      </c>
      <c r="C11" s="57"/>
    </row>
    <row r="12" spans="1:3" ht="30" customHeight="1" x14ac:dyDescent="0.3">
      <c r="A12" s="5" t="s">
        <v>21</v>
      </c>
      <c r="B12" s="73" t="s">
        <v>22</v>
      </c>
      <c r="C12" s="57"/>
    </row>
    <row r="13" spans="1:3" x14ac:dyDescent="0.3">
      <c r="A13" s="5" t="s">
        <v>23</v>
      </c>
      <c r="B13" s="56" t="s">
        <v>20</v>
      </c>
      <c r="C13" s="56"/>
    </row>
    <row r="14" spans="1:3" x14ac:dyDescent="0.3">
      <c r="A14" s="5" t="s">
        <v>24</v>
      </c>
      <c r="B14" s="66">
        <v>30092</v>
      </c>
      <c r="C14" s="56"/>
    </row>
    <row r="15" spans="1:3" x14ac:dyDescent="0.3">
      <c r="A15" s="5" t="s">
        <v>25</v>
      </c>
      <c r="B15" s="56" t="s">
        <v>26</v>
      </c>
      <c r="C15" s="56"/>
    </row>
    <row r="16" spans="1:3" x14ac:dyDescent="0.3">
      <c r="A16" s="5" t="s">
        <v>27</v>
      </c>
      <c r="B16" s="56" t="s">
        <v>20</v>
      </c>
      <c r="C16" s="56"/>
    </row>
    <row r="17" spans="1:3" ht="15" customHeight="1" x14ac:dyDescent="0.3">
      <c r="A17" s="5" t="s">
        <v>28</v>
      </c>
      <c r="B17" s="57" t="s">
        <v>29</v>
      </c>
      <c r="C17" s="57"/>
    </row>
    <row r="18" spans="1:3" x14ac:dyDescent="0.3">
      <c r="A18" s="5" t="s">
        <v>30</v>
      </c>
      <c r="B18" s="57" t="s">
        <v>31</v>
      </c>
      <c r="C18" s="57"/>
    </row>
    <row r="19" spans="1:3" ht="18.75" customHeight="1" x14ac:dyDescent="0.3">
      <c r="A19" s="5" t="s">
        <v>32</v>
      </c>
      <c r="B19" s="60" t="s">
        <v>33</v>
      </c>
      <c r="C19" s="61"/>
    </row>
    <row r="20" spans="1:3" x14ac:dyDescent="0.3">
      <c r="A20" s="5" t="s">
        <v>34</v>
      </c>
      <c r="B20" s="56" t="s">
        <v>35</v>
      </c>
      <c r="C20" s="56"/>
    </row>
    <row r="21" spans="1:3" ht="17.25" customHeight="1" x14ac:dyDescent="0.3">
      <c r="A21" s="5" t="s">
        <v>36</v>
      </c>
      <c r="B21" s="57" t="s">
        <v>37</v>
      </c>
      <c r="C21" s="57"/>
    </row>
    <row r="22" spans="1:3" x14ac:dyDescent="0.3">
      <c r="A22" s="53" t="s">
        <v>38</v>
      </c>
      <c r="B22" s="71">
        <v>45214</v>
      </c>
      <c r="C22" s="72"/>
    </row>
    <row r="23" spans="1:3" x14ac:dyDescent="0.3">
      <c r="A23" s="26" t="s">
        <v>39</v>
      </c>
      <c r="B23" s="70" t="s">
        <v>40</v>
      </c>
      <c r="C23" s="69"/>
    </row>
    <row r="24" spans="1:3" x14ac:dyDescent="0.3">
      <c r="A24" s="26" t="s">
        <v>41</v>
      </c>
      <c r="B24" s="70" t="s">
        <v>42</v>
      </c>
      <c r="C24" s="69"/>
    </row>
    <row r="25" spans="1:3" x14ac:dyDescent="0.3">
      <c r="A25" s="65" t="s">
        <v>43</v>
      </c>
      <c r="B25" s="69" t="s">
        <v>44</v>
      </c>
      <c r="C25" s="54"/>
    </row>
    <row r="26" spans="1:3" x14ac:dyDescent="0.3">
      <c r="A26" s="65"/>
      <c r="B26" s="54"/>
      <c r="C26" s="54"/>
    </row>
    <row r="27" spans="1:3" ht="100.5" customHeight="1" x14ac:dyDescent="0.3">
      <c r="A27" s="65"/>
      <c r="B27" s="54"/>
      <c r="C27" s="54"/>
    </row>
    <row r="28" spans="1:3" x14ac:dyDescent="0.3">
      <c r="A28" s="26" t="s">
        <v>45</v>
      </c>
      <c r="B28" s="54" t="s">
        <v>46</v>
      </c>
      <c r="C28" s="54"/>
    </row>
    <row r="29" spans="1:3" x14ac:dyDescent="0.3">
      <c r="A29" s="26" t="s">
        <v>47</v>
      </c>
      <c r="B29" s="54" t="s">
        <v>48</v>
      </c>
      <c r="C29" s="54"/>
    </row>
    <row r="30" spans="1:3" x14ac:dyDescent="0.3">
      <c r="A30" s="26" t="s">
        <v>49</v>
      </c>
      <c r="B30" s="54" t="s">
        <v>50</v>
      </c>
      <c r="C30" s="54"/>
    </row>
    <row r="31" spans="1:3" x14ac:dyDescent="0.3">
      <c r="A31" s="26" t="s">
        <v>51</v>
      </c>
      <c r="B31" s="54" t="s">
        <v>52</v>
      </c>
      <c r="C31" s="54"/>
    </row>
    <row r="32" spans="1:3" x14ac:dyDescent="0.3">
      <c r="A32" s="26" t="s">
        <v>53</v>
      </c>
      <c r="B32" s="67">
        <v>45558</v>
      </c>
      <c r="C32" s="68"/>
    </row>
    <row r="33" spans="1:3" x14ac:dyDescent="0.3">
      <c r="A33" s="5" t="s">
        <v>54</v>
      </c>
      <c r="B33" s="66">
        <v>45673</v>
      </c>
      <c r="C33" s="66"/>
    </row>
    <row r="34" spans="1:3" ht="43.2" x14ac:dyDescent="0.3">
      <c r="A34" s="5" t="s">
        <v>55</v>
      </c>
      <c r="B34" s="66">
        <v>45701</v>
      </c>
      <c r="C34" s="56"/>
    </row>
    <row r="37" spans="1:3" ht="15" customHeight="1" x14ac:dyDescent="0.3"/>
    <row r="38" spans="1:3" ht="15" customHeight="1" x14ac:dyDescent="0.3"/>
    <row r="45" spans="1:3" ht="15" customHeight="1" x14ac:dyDescent="0.3"/>
    <row r="50" spans="6:6" ht="18" customHeight="1" x14ac:dyDescent="0.3"/>
    <row r="53" spans="6:6" x14ac:dyDescent="0.3">
      <c r="F53" s="4"/>
    </row>
    <row r="54" spans="6:6" x14ac:dyDescent="0.3">
      <c r="F54" s="4"/>
    </row>
    <row r="55" spans="6:6" x14ac:dyDescent="0.3">
      <c r="F55" s="4"/>
    </row>
    <row r="66" ht="36" customHeight="1" x14ac:dyDescent="0.3"/>
    <row r="78" ht="33.75" customHeight="1" x14ac:dyDescent="0.3"/>
    <row r="79" ht="33.75" customHeight="1" x14ac:dyDescent="0.3"/>
    <row r="80" ht="33.75" customHeight="1" x14ac:dyDescent="0.3"/>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8871B7F3-2D26-471B-A407-547CF15E2DAB}"/>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85" zoomScaleNormal="85" workbookViewId="0">
      <selection activeCell="B24" sqref="B24:C24"/>
    </sheetView>
  </sheetViews>
  <sheetFormatPr baseColWidth="10" defaultColWidth="0" defaultRowHeight="14.4" x14ac:dyDescent="0.3"/>
  <cols>
    <col min="1" max="1" width="49.88671875" customWidth="1"/>
    <col min="2" max="2" width="31.44140625" customWidth="1"/>
    <col min="3" max="3" width="90.109375" customWidth="1"/>
    <col min="4" max="16384" width="11.44140625" hidden="1"/>
  </cols>
  <sheetData>
    <row r="1" spans="1:3" ht="25.8" x14ac:dyDescent="0.3">
      <c r="A1" s="93" t="s">
        <v>56</v>
      </c>
      <c r="B1" s="93"/>
      <c r="C1" s="93"/>
    </row>
    <row r="2" spans="1:3" ht="15.75" customHeight="1" x14ac:dyDescent="0.3">
      <c r="A2" s="20" t="s">
        <v>57</v>
      </c>
      <c r="B2" s="94" t="s">
        <v>58</v>
      </c>
      <c r="C2" s="95"/>
    </row>
    <row r="3" spans="1:3" s="2" customFormat="1" x14ac:dyDescent="0.3">
      <c r="A3" s="5" t="s">
        <v>59</v>
      </c>
      <c r="B3" s="56" t="str">
        <f>'AUTOS  NOTA 322'!B2:C2</f>
        <v xml:space="preserve"> 11001310305620240023700</v>
      </c>
      <c r="C3" s="56"/>
    </row>
    <row r="4" spans="1:3" s="2" customFormat="1" x14ac:dyDescent="0.3">
      <c r="A4" s="5" t="s">
        <v>60</v>
      </c>
      <c r="B4" s="56" t="str">
        <f>'AUTOS  NOTA 322'!B3:C3</f>
        <v>JUZGADO CINCUENTA Y SEIS CIVIL DEL CIRCUITO DE BOGOTÁ</v>
      </c>
      <c r="C4" s="56"/>
    </row>
    <row r="5" spans="1:3" s="2" customFormat="1" x14ac:dyDescent="0.3">
      <c r="A5" s="5" t="s">
        <v>61</v>
      </c>
      <c r="B5" s="56" t="str">
        <f>'AUTOS  NOTA 322'!B4:C4</f>
        <v>ALLIANZ SEGUROS S.A.
MARIA CECILIA VELEZ MAYA</v>
      </c>
      <c r="C5" s="56"/>
    </row>
    <row r="6" spans="1:3" s="2" customFormat="1" x14ac:dyDescent="0.3">
      <c r="A6" s="5" t="s">
        <v>62</v>
      </c>
      <c r="B6" s="56" t="str">
        <f>'AUTOS  NOTA 322'!B5:C5</f>
        <v>MARIA LUZ ALBA PANESSO HERNÁNDEZ
LILIANA MARCELA GARCÍA PANESSO (HIJA) (20 años)
VERONICA YANETH PANESSO PANESSO (HIJA) (25 años)
JOHAN VASCO PANESSO (HIJO) (10 AÑOS)</v>
      </c>
      <c r="C6" s="56"/>
    </row>
    <row r="7" spans="1:3" s="2" customFormat="1" x14ac:dyDescent="0.3">
      <c r="A7" s="5" t="s">
        <v>63</v>
      </c>
      <c r="B7" s="56" t="str">
        <f>'AUTOS  NOTA 322'!B6:C6</f>
        <v>LLAMADA EN GARANTIA</v>
      </c>
      <c r="C7" s="56"/>
    </row>
    <row r="8" spans="1:3" s="2" customFormat="1" x14ac:dyDescent="0.3">
      <c r="A8" s="29" t="s">
        <v>64</v>
      </c>
      <c r="B8" s="56" t="str">
        <f>'AUTOS  NOTA 322'!B7:C8</f>
        <v>MARIA LUZ ALBA PANESSO HERNÁNDEZ (LESIONADA)</v>
      </c>
      <c r="C8" s="56"/>
    </row>
    <row r="9" spans="1:3" x14ac:dyDescent="0.3">
      <c r="A9" s="20" t="s">
        <v>65</v>
      </c>
      <c r="B9" s="56" t="s">
        <v>66</v>
      </c>
      <c r="C9" s="56"/>
    </row>
    <row r="10" spans="1:3" x14ac:dyDescent="0.3">
      <c r="A10" s="20" t="s">
        <v>67</v>
      </c>
      <c r="B10" s="56" t="s">
        <v>68</v>
      </c>
      <c r="C10" s="56"/>
    </row>
    <row r="11" spans="1:3" x14ac:dyDescent="0.3">
      <c r="A11" s="20" t="s">
        <v>69</v>
      </c>
      <c r="B11" s="76">
        <v>4000000000</v>
      </c>
      <c r="C11" s="77"/>
    </row>
    <row r="12" spans="1:3" x14ac:dyDescent="0.3">
      <c r="A12" s="20" t="s">
        <v>70</v>
      </c>
      <c r="B12" s="76">
        <v>0</v>
      </c>
      <c r="C12" s="77"/>
    </row>
    <row r="13" spans="1:3" x14ac:dyDescent="0.3">
      <c r="A13" s="20" t="s">
        <v>71</v>
      </c>
      <c r="B13" s="58" t="s">
        <v>72</v>
      </c>
      <c r="C13" s="59"/>
    </row>
    <row r="14" spans="1:3" x14ac:dyDescent="0.3">
      <c r="A14" s="20" t="s">
        <v>73</v>
      </c>
      <c r="B14" s="57" t="s">
        <v>74</v>
      </c>
      <c r="C14" s="56"/>
    </row>
    <row r="15" spans="1:3" x14ac:dyDescent="0.3">
      <c r="A15" s="20" t="s">
        <v>75</v>
      </c>
      <c r="B15" s="56"/>
      <c r="C15" s="56"/>
    </row>
    <row r="16" spans="1:3" x14ac:dyDescent="0.3">
      <c r="A16" s="20" t="s">
        <v>76</v>
      </c>
      <c r="B16" s="56"/>
      <c r="C16" s="56"/>
    </row>
    <row r="17" spans="1:3" x14ac:dyDescent="0.3">
      <c r="A17" s="80" t="s">
        <v>77</v>
      </c>
      <c r="B17" s="56"/>
      <c r="C17" s="56"/>
    </row>
    <row r="18" spans="1:3" x14ac:dyDescent="0.3">
      <c r="A18" s="81"/>
      <c r="B18" s="10" t="s">
        <v>78</v>
      </c>
      <c r="C18" s="10" t="s">
        <v>79</v>
      </c>
    </row>
    <row r="19" spans="1:3" x14ac:dyDescent="0.3">
      <c r="A19" s="81"/>
      <c r="B19" s="6" t="s">
        <v>80</v>
      </c>
      <c r="C19" s="6"/>
    </row>
    <row r="20" spans="1:3" x14ac:dyDescent="0.3">
      <c r="A20" s="81"/>
      <c r="B20" s="6"/>
      <c r="C20" s="6"/>
    </row>
    <row r="21" spans="1:3" x14ac:dyDescent="0.3">
      <c r="A21" s="82"/>
      <c r="B21" s="6"/>
      <c r="C21" s="6"/>
    </row>
    <row r="22" spans="1:3" x14ac:dyDescent="0.3">
      <c r="A22" s="20" t="s">
        <v>81</v>
      </c>
      <c r="B22" s="56"/>
      <c r="C22" s="56"/>
    </row>
    <row r="23" spans="1:3" x14ac:dyDescent="0.3">
      <c r="A23" s="20" t="s">
        <v>82</v>
      </c>
      <c r="B23" s="83"/>
      <c r="C23" s="84"/>
    </row>
    <row r="24" spans="1:3" x14ac:dyDescent="0.3">
      <c r="A24" s="20" t="s">
        <v>83</v>
      </c>
      <c r="B24" s="56" t="s">
        <v>84</v>
      </c>
      <c r="C24" s="56"/>
    </row>
    <row r="25" spans="1:3" x14ac:dyDescent="0.3">
      <c r="A25" s="20" t="s">
        <v>85</v>
      </c>
      <c r="B25" s="56"/>
      <c r="C25" s="56"/>
    </row>
    <row r="26" spans="1:3" x14ac:dyDescent="0.3">
      <c r="A26" s="20" t="s">
        <v>86</v>
      </c>
      <c r="B26" s="56"/>
      <c r="C26" s="56"/>
    </row>
    <row r="27" spans="1:3" x14ac:dyDescent="0.3">
      <c r="A27" s="19" t="s">
        <v>87</v>
      </c>
      <c r="B27" s="56"/>
      <c r="C27" s="56"/>
    </row>
    <row r="28" spans="1:3" x14ac:dyDescent="0.3">
      <c r="A28" s="85" t="s">
        <v>88</v>
      </c>
      <c r="B28" s="85"/>
      <c r="C28" s="85"/>
    </row>
    <row r="29" spans="1:3" x14ac:dyDescent="0.3">
      <c r="A29" s="78" t="s">
        <v>89</v>
      </c>
      <c r="B29" s="79"/>
      <c r="C29" s="11"/>
    </row>
    <row r="30" spans="1:3" x14ac:dyDescent="0.3">
      <c r="A30" s="78" t="s">
        <v>90</v>
      </c>
      <c r="B30" s="79"/>
      <c r="C30" s="11"/>
    </row>
    <row r="31" spans="1:3" x14ac:dyDescent="0.3">
      <c r="A31" s="78" t="s">
        <v>91</v>
      </c>
      <c r="B31" s="79"/>
      <c r="C31" s="12"/>
    </row>
    <row r="32" spans="1:3" x14ac:dyDescent="0.3">
      <c r="A32" s="78" t="s">
        <v>92</v>
      </c>
      <c r="B32" s="79"/>
      <c r="C32" s="11"/>
    </row>
    <row r="33" spans="1:3" x14ac:dyDescent="0.3">
      <c r="A33" s="78" t="s">
        <v>93</v>
      </c>
      <c r="B33" s="79"/>
      <c r="C33" s="11"/>
    </row>
    <row r="34" spans="1:3" x14ac:dyDescent="0.3">
      <c r="A34" s="78" t="s">
        <v>94</v>
      </c>
      <c r="B34" s="79"/>
      <c r="C34" s="13"/>
    </row>
    <row r="35" spans="1:3" x14ac:dyDescent="0.3">
      <c r="A35" s="74" t="s">
        <v>95</v>
      </c>
      <c r="B35" s="75"/>
      <c r="C35" s="14"/>
    </row>
    <row r="36" spans="1:3" x14ac:dyDescent="0.3">
      <c r="A36" s="74" t="s">
        <v>96</v>
      </c>
      <c r="B36" s="75"/>
      <c r="C36" s="15"/>
    </row>
    <row r="37" spans="1:3" x14ac:dyDescent="0.3">
      <c r="A37" s="86" t="s">
        <v>97</v>
      </c>
      <c r="B37" s="87"/>
      <c r="C37" s="15"/>
    </row>
    <row r="38" spans="1:3" x14ac:dyDescent="0.3">
      <c r="A38" s="88"/>
      <c r="B38" s="89"/>
      <c r="C38" s="15"/>
    </row>
    <row r="39" spans="1:3" x14ac:dyDescent="0.3">
      <c r="A39" s="90"/>
      <c r="B39" s="91"/>
      <c r="C39" s="15"/>
    </row>
    <row r="40" spans="1:3" x14ac:dyDescent="0.3">
      <c r="A40" s="92" t="s">
        <v>98</v>
      </c>
      <c r="B40" s="92"/>
      <c r="C40" s="92"/>
    </row>
    <row r="41" spans="1:3" x14ac:dyDescent="0.3">
      <c r="A41" s="17" t="s">
        <v>99</v>
      </c>
      <c r="B41" s="18"/>
      <c r="C41" s="15"/>
    </row>
    <row r="42" spans="1:3" x14ac:dyDescent="0.3">
      <c r="A42" s="74" t="s">
        <v>100</v>
      </c>
      <c r="B42" s="75"/>
      <c r="C42" s="15"/>
    </row>
    <row r="43" spans="1:3" x14ac:dyDescent="0.3">
      <c r="A43" s="74" t="s">
        <v>101</v>
      </c>
      <c r="B43" s="75"/>
      <c r="C43" s="15"/>
    </row>
    <row r="44" spans="1:3" x14ac:dyDescent="0.3">
      <c r="A44" s="17" t="s">
        <v>102</v>
      </c>
      <c r="B44" s="18"/>
      <c r="C44" s="15"/>
    </row>
    <row r="45" spans="1:3" x14ac:dyDescent="0.3">
      <c r="A45" s="17" t="s">
        <v>103</v>
      </c>
      <c r="B45" s="18"/>
      <c r="C45" s="15"/>
    </row>
    <row r="46" spans="1:3" x14ac:dyDescent="0.3">
      <c r="A46" s="74" t="s">
        <v>104</v>
      </c>
      <c r="B46" s="75"/>
      <c r="C46" s="15"/>
    </row>
    <row r="47" spans="1:3" x14ac:dyDescent="0.3">
      <c r="A47" s="17" t="s">
        <v>105</v>
      </c>
      <c r="B47" s="16"/>
      <c r="C47" s="15"/>
    </row>
    <row r="48" spans="1:3" x14ac:dyDescent="0.3">
      <c r="A48" s="74" t="s">
        <v>106</v>
      </c>
      <c r="B48" s="75"/>
      <c r="C48" s="15"/>
    </row>
    <row r="49" spans="1:3" x14ac:dyDescent="0.3">
      <c r="A49" s="74" t="s">
        <v>107</v>
      </c>
      <c r="B49" s="75"/>
      <c r="C49" s="15"/>
    </row>
    <row r="50" spans="1:3" x14ac:dyDescent="0.3">
      <c r="A50" s="74" t="s">
        <v>97</v>
      </c>
      <c r="B50" s="75"/>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abSelected="1" topLeftCell="B10" zoomScale="85" zoomScaleNormal="85" workbookViewId="0">
      <selection activeCell="C29" sqref="C29"/>
    </sheetView>
  </sheetViews>
  <sheetFormatPr baseColWidth="10" defaultColWidth="0" defaultRowHeight="14.4" x14ac:dyDescent="0.3"/>
  <cols>
    <col min="1" max="1" width="70" style="41" customWidth="1"/>
    <col min="2" max="2" width="35.44140625" style="41" customWidth="1"/>
    <col min="3" max="3" width="164" style="41" customWidth="1"/>
    <col min="4" max="8" width="11.44140625" style="41" hidden="1" customWidth="1"/>
    <col min="9" max="9" width="12" style="41" hidden="1" customWidth="1"/>
    <col min="10" max="16384" width="11.44140625" style="41" hidden="1"/>
  </cols>
  <sheetData>
    <row r="1" spans="1:9" ht="25.8" x14ac:dyDescent="0.3">
      <c r="A1" s="113" t="s">
        <v>108</v>
      </c>
      <c r="B1" s="113"/>
      <c r="C1" s="113"/>
    </row>
    <row r="2" spans="1:9" ht="15" customHeight="1" x14ac:dyDescent="0.3">
      <c r="A2" s="33" t="s">
        <v>57</v>
      </c>
      <c r="B2" s="98" t="str">
        <f>'AUTOS NOTA 321'!B2:C2</f>
        <v>SINIESTRO  132320513 APL. 214695</v>
      </c>
      <c r="C2" s="99"/>
    </row>
    <row r="3" spans="1:9" x14ac:dyDescent="0.3">
      <c r="A3" s="34" t="s">
        <v>59</v>
      </c>
      <c r="B3" s="114" t="str">
        <f>'AUTOS  NOTA 322'!B2:C2</f>
        <v xml:space="preserve"> 11001310305620240023700</v>
      </c>
      <c r="C3" s="114"/>
    </row>
    <row r="4" spans="1:9" x14ac:dyDescent="0.3">
      <c r="A4" s="34" t="s">
        <v>60</v>
      </c>
      <c r="B4" s="114" t="str">
        <f>'AUTOS  NOTA 322'!B3:C3</f>
        <v>JUZGADO CINCUENTA Y SEIS CIVIL DEL CIRCUITO DE BOGOTÁ</v>
      </c>
      <c r="C4" s="114"/>
    </row>
    <row r="5" spans="1:9" x14ac:dyDescent="0.3">
      <c r="A5" s="34" t="s">
        <v>61</v>
      </c>
      <c r="B5" s="114" t="str">
        <f>'AUTOS  NOTA 322'!B4:C4</f>
        <v>ALLIANZ SEGUROS S.A.
MARIA CECILIA VELEZ MAYA</v>
      </c>
      <c r="C5" s="114"/>
    </row>
    <row r="6" spans="1:9" ht="15" customHeight="1" x14ac:dyDescent="0.3">
      <c r="A6" s="34" t="s">
        <v>62</v>
      </c>
      <c r="B6" s="114" t="str">
        <f>'AUTOS  NOTA 322'!B5:C5</f>
        <v>MARIA LUZ ALBA PANESSO HERNÁNDEZ
LILIANA MARCELA GARCÍA PANESSO (HIJA) (20 años)
VERONICA YANETH PANESSO PANESSO (HIJA) (25 años)
JOHAN VASCO PANESSO (HIJO) (10 AÑOS)</v>
      </c>
      <c r="C6" s="114"/>
    </row>
    <row r="7" spans="1:9" x14ac:dyDescent="0.3">
      <c r="A7" s="34" t="s">
        <v>63</v>
      </c>
      <c r="B7" s="114" t="str">
        <f>'AUTOS  NOTA 322'!B6:C6</f>
        <v>LLAMADA EN GARANTIA</v>
      </c>
      <c r="C7" s="114"/>
    </row>
    <row r="8" spans="1:9" x14ac:dyDescent="0.3">
      <c r="A8" s="36" t="s">
        <v>64</v>
      </c>
      <c r="B8" s="114" t="str">
        <f>'AUTOS  NOTA 322'!B7:C8</f>
        <v>MARIA LUZ ALBA PANESSO HERNÁNDEZ (LESIONADA)</v>
      </c>
      <c r="C8" s="114"/>
    </row>
    <row r="9" spans="1:9" x14ac:dyDescent="0.3">
      <c r="A9" s="34" t="s">
        <v>109</v>
      </c>
      <c r="B9" s="111">
        <f>SUM(C11,C12,C14,C15,C17)</f>
        <v>227014630</v>
      </c>
      <c r="C9" s="112"/>
    </row>
    <row r="10" spans="1:9" x14ac:dyDescent="0.3">
      <c r="A10" s="115" t="s">
        <v>110</v>
      </c>
      <c r="B10" s="103" t="s">
        <v>111</v>
      </c>
      <c r="C10" s="104"/>
    </row>
    <row r="11" spans="1:9" x14ac:dyDescent="0.3">
      <c r="A11" s="115"/>
      <c r="B11" s="35" t="s">
        <v>112</v>
      </c>
      <c r="C11" s="30">
        <v>68242566</v>
      </c>
    </row>
    <row r="12" spans="1:9" x14ac:dyDescent="0.3">
      <c r="A12" s="115"/>
      <c r="B12" s="35" t="s">
        <v>113</v>
      </c>
      <c r="C12" s="30">
        <v>2772064</v>
      </c>
    </row>
    <row r="13" spans="1:9" x14ac:dyDescent="0.3">
      <c r="A13" s="115"/>
      <c r="B13" s="103"/>
      <c r="C13" s="104"/>
    </row>
    <row r="14" spans="1:9" x14ac:dyDescent="0.3">
      <c r="A14" s="115"/>
      <c r="B14" s="35" t="s">
        <v>114</v>
      </c>
      <c r="C14" s="38">
        <v>104000000</v>
      </c>
    </row>
    <row r="15" spans="1:9" x14ac:dyDescent="0.3">
      <c r="A15" s="115"/>
      <c r="B15" s="35" t="s">
        <v>218</v>
      </c>
      <c r="C15" s="38">
        <v>52000000</v>
      </c>
      <c r="E15" s="41" t="s">
        <v>115</v>
      </c>
      <c r="F15" s="42">
        <v>0.7</v>
      </c>
    </row>
    <row r="16" spans="1:9" x14ac:dyDescent="0.3">
      <c r="A16" s="115"/>
      <c r="B16" s="103" t="s">
        <v>116</v>
      </c>
      <c r="C16" s="104"/>
      <c r="E16" s="41" t="s">
        <v>117</v>
      </c>
      <c r="F16" s="43">
        <v>0.3</v>
      </c>
      <c r="I16" s="44"/>
    </row>
    <row r="17" spans="1:9" x14ac:dyDescent="0.3">
      <c r="A17" s="115"/>
      <c r="B17" s="35"/>
      <c r="C17" s="39"/>
      <c r="F17" s="45"/>
      <c r="I17" s="44"/>
    </row>
    <row r="18" spans="1:9" ht="23.25" customHeight="1" x14ac:dyDescent="0.3">
      <c r="A18" s="37" t="s">
        <v>118</v>
      </c>
      <c r="B18" s="98" t="s">
        <v>115</v>
      </c>
      <c r="C18" s="99"/>
    </row>
    <row r="19" spans="1:9" ht="28.8" x14ac:dyDescent="0.3">
      <c r="A19" s="34" t="s">
        <v>119</v>
      </c>
      <c r="B19" s="105" t="s">
        <v>220</v>
      </c>
      <c r="C19" s="106"/>
    </row>
    <row r="20" spans="1:9" ht="15" customHeight="1" x14ac:dyDescent="0.3">
      <c r="A20" s="46" t="s">
        <v>120</v>
      </c>
      <c r="B20" s="100">
        <f>((C22+C23+C25+C26+C30+C28+C32+C34+C29+C33)-C37-C38)*C36*C39</f>
        <v>110600846</v>
      </c>
      <c r="C20" s="100"/>
    </row>
    <row r="21" spans="1:9" x14ac:dyDescent="0.3">
      <c r="A21" s="37" t="s">
        <v>121</v>
      </c>
      <c r="B21" s="107" t="s">
        <v>111</v>
      </c>
      <c r="C21" s="108"/>
    </row>
    <row r="22" spans="1:9" x14ac:dyDescent="0.3">
      <c r="A22" s="96"/>
      <c r="B22" s="35" t="s">
        <v>112</v>
      </c>
      <c r="C22" s="30">
        <v>40155896</v>
      </c>
    </row>
    <row r="23" spans="1:9" x14ac:dyDescent="0.3">
      <c r="A23" s="97"/>
      <c r="B23" s="35" t="s">
        <v>113</v>
      </c>
      <c r="C23" s="30">
        <v>1444950</v>
      </c>
    </row>
    <row r="24" spans="1:9" x14ac:dyDescent="0.3">
      <c r="A24" s="97"/>
      <c r="B24" s="103" t="s">
        <v>122</v>
      </c>
      <c r="C24" s="104"/>
    </row>
    <row r="25" spans="1:9" x14ac:dyDescent="0.3">
      <c r="A25" s="97"/>
      <c r="B25" s="35" t="s">
        <v>114</v>
      </c>
      <c r="C25" s="30">
        <v>52000000</v>
      </c>
    </row>
    <row r="26" spans="1:9" ht="29.1" customHeight="1" x14ac:dyDescent="0.3">
      <c r="A26" s="97"/>
      <c r="B26" s="35" t="s">
        <v>123</v>
      </c>
      <c r="C26" s="30">
        <v>17000000</v>
      </c>
    </row>
    <row r="27" spans="1:9" x14ac:dyDescent="0.3">
      <c r="A27" s="97"/>
      <c r="B27" s="103" t="s">
        <v>124</v>
      </c>
      <c r="C27" s="104"/>
    </row>
    <row r="28" spans="1:9" x14ac:dyDescent="0.3">
      <c r="A28" s="97"/>
      <c r="B28" s="35" t="s">
        <v>125</v>
      </c>
      <c r="C28" s="30">
        <v>0</v>
      </c>
    </row>
    <row r="29" spans="1:9" x14ac:dyDescent="0.3">
      <c r="A29" s="97"/>
      <c r="B29" s="35" t="s">
        <v>112</v>
      </c>
      <c r="C29" s="30"/>
    </row>
    <row r="30" spans="1:9" x14ac:dyDescent="0.3">
      <c r="A30" s="97"/>
      <c r="B30" s="35" t="s">
        <v>113</v>
      </c>
      <c r="C30" s="30">
        <v>0</v>
      </c>
    </row>
    <row r="31" spans="1:9" x14ac:dyDescent="0.3">
      <c r="A31" s="97"/>
      <c r="B31" s="103" t="s">
        <v>126</v>
      </c>
      <c r="C31" s="104"/>
    </row>
    <row r="32" spans="1:9" x14ac:dyDescent="0.3">
      <c r="A32" s="97"/>
      <c r="B32" s="35"/>
      <c r="C32" s="30"/>
    </row>
    <row r="33" spans="1:3" x14ac:dyDescent="0.3">
      <c r="A33" s="97"/>
      <c r="B33" s="35" t="s">
        <v>112</v>
      </c>
      <c r="C33" s="30">
        <v>0</v>
      </c>
    </row>
    <row r="34" spans="1:3" x14ac:dyDescent="0.3">
      <c r="A34" s="97"/>
      <c r="B34" s="35" t="s">
        <v>113</v>
      </c>
      <c r="C34" s="30">
        <v>0</v>
      </c>
    </row>
    <row r="35" spans="1:3" x14ac:dyDescent="0.3">
      <c r="A35" s="97"/>
      <c r="B35" s="103" t="s">
        <v>127</v>
      </c>
      <c r="C35" s="104"/>
    </row>
    <row r="36" spans="1:3" x14ac:dyDescent="0.3">
      <c r="A36" s="97"/>
      <c r="B36" s="35" t="s">
        <v>128</v>
      </c>
      <c r="C36" s="31">
        <v>1</v>
      </c>
    </row>
    <row r="37" spans="1:3" x14ac:dyDescent="0.3">
      <c r="A37" s="97"/>
      <c r="B37" s="35" t="s">
        <v>70</v>
      </c>
      <c r="C37" s="32">
        <v>0</v>
      </c>
    </row>
    <row r="38" spans="1:3" x14ac:dyDescent="0.3">
      <c r="A38" s="97"/>
      <c r="B38" s="35" t="s">
        <v>129</v>
      </c>
      <c r="C38" s="32"/>
    </row>
    <row r="39" spans="1:3" x14ac:dyDescent="0.3">
      <c r="A39" s="97"/>
      <c r="B39" s="35" t="s">
        <v>130</v>
      </c>
      <c r="C39" s="31">
        <v>1</v>
      </c>
    </row>
    <row r="40" spans="1:3" x14ac:dyDescent="0.3">
      <c r="A40" s="47" t="s">
        <v>131</v>
      </c>
      <c r="B40" s="100">
        <f>IFERROR(B20*(VLOOKUP(B18,E15:F17,2,0)),16666)</f>
        <v>77420592.199999988</v>
      </c>
      <c r="C40" s="100"/>
    </row>
    <row r="41" spans="1:3" ht="93" customHeight="1" x14ac:dyDescent="0.3">
      <c r="A41" s="34" t="s">
        <v>132</v>
      </c>
      <c r="B41" s="101" t="s">
        <v>221</v>
      </c>
      <c r="C41" s="102"/>
    </row>
    <row r="42" spans="1:3" ht="211.5" customHeight="1" x14ac:dyDescent="0.3">
      <c r="A42" s="34" t="s">
        <v>133</v>
      </c>
      <c r="B42" s="116" t="s">
        <v>219</v>
      </c>
      <c r="C42" s="117"/>
    </row>
    <row r="45" spans="1:3" ht="25.8" x14ac:dyDescent="0.3">
      <c r="A45" s="109" t="s">
        <v>134</v>
      </c>
      <c r="B45" s="109"/>
      <c r="C45" s="109"/>
    </row>
    <row r="46" spans="1:3" x14ac:dyDescent="0.3">
      <c r="A46" s="110" t="s">
        <v>135</v>
      </c>
      <c r="B46" s="110"/>
      <c r="C46" s="110"/>
    </row>
    <row r="47" spans="1:3" x14ac:dyDescent="0.3">
      <c r="A47" s="48" t="s">
        <v>136</v>
      </c>
      <c r="B47" s="48" t="s">
        <v>137</v>
      </c>
      <c r="C47" s="49" t="s">
        <v>138</v>
      </c>
    </row>
    <row r="48" spans="1:3" ht="26.4" x14ac:dyDescent="0.3">
      <c r="A48" s="50" t="s">
        <v>139</v>
      </c>
      <c r="B48" s="51" t="s">
        <v>140</v>
      </c>
      <c r="C48" s="50" t="s">
        <v>141</v>
      </c>
    </row>
    <row r="49" spans="1:3" ht="39.6" x14ac:dyDescent="0.3">
      <c r="A49" s="50" t="s">
        <v>142</v>
      </c>
      <c r="B49" s="51" t="s">
        <v>140</v>
      </c>
      <c r="C49" s="50" t="s">
        <v>143</v>
      </c>
    </row>
    <row r="50" spans="1:3" ht="26.4" x14ac:dyDescent="0.3">
      <c r="A50" s="50" t="s">
        <v>144</v>
      </c>
      <c r="B50" s="51" t="s">
        <v>140</v>
      </c>
      <c r="C50" s="50" t="s">
        <v>145</v>
      </c>
    </row>
    <row r="51" spans="1:3" x14ac:dyDescent="0.3">
      <c r="A51" s="50" t="s">
        <v>146</v>
      </c>
      <c r="B51" s="51" t="s">
        <v>140</v>
      </c>
      <c r="C51" s="50" t="s">
        <v>147</v>
      </c>
    </row>
    <row r="52" spans="1:3" x14ac:dyDescent="0.3">
      <c r="A52" s="50" t="s">
        <v>148</v>
      </c>
      <c r="B52" s="51" t="s">
        <v>140</v>
      </c>
      <c r="C52" s="52"/>
    </row>
    <row r="53" spans="1:3" x14ac:dyDescent="0.3">
      <c r="A53" s="50" t="s">
        <v>149</v>
      </c>
      <c r="B53" s="51"/>
      <c r="C53" s="50" t="s">
        <v>150</v>
      </c>
    </row>
    <row r="54" spans="1:3" ht="26.4" x14ac:dyDescent="0.3">
      <c r="A54" s="50" t="s">
        <v>151</v>
      </c>
      <c r="B54" s="51" t="s">
        <v>140</v>
      </c>
      <c r="C54" s="50" t="s">
        <v>152</v>
      </c>
    </row>
    <row r="55" spans="1:3" x14ac:dyDescent="0.3">
      <c r="A55" s="50" t="s">
        <v>153</v>
      </c>
      <c r="B55" s="51" t="s">
        <v>140</v>
      </c>
      <c r="C55" s="52" t="s">
        <v>154</v>
      </c>
    </row>
    <row r="56" spans="1:3" ht="26.4" x14ac:dyDescent="0.3">
      <c r="A56" s="50" t="s">
        <v>155</v>
      </c>
      <c r="B56" s="51" t="s">
        <v>140</v>
      </c>
      <c r="C56" s="52" t="s">
        <v>156</v>
      </c>
    </row>
    <row r="57" spans="1:3" ht="26.4" x14ac:dyDescent="0.3">
      <c r="A57" s="50" t="s">
        <v>157</v>
      </c>
      <c r="B57" s="51" t="s">
        <v>140</v>
      </c>
      <c r="C57" s="52" t="s">
        <v>158</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4140625"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baseColWidth="10" defaultColWidth="0" defaultRowHeight="14.4" x14ac:dyDescent="0.3"/>
  <cols>
    <col min="1" max="1" width="37" customWidth="1"/>
    <col min="2" max="2" width="11.44140625" customWidth="1"/>
    <col min="3" max="3" width="94.44140625" customWidth="1"/>
    <col min="4" max="16384" width="11.44140625" hidden="1"/>
  </cols>
  <sheetData>
    <row r="1" spans="1:3" ht="25.8" x14ac:dyDescent="0.3">
      <c r="A1" s="93" t="s">
        <v>159</v>
      </c>
      <c r="B1" s="93"/>
      <c r="C1" s="93"/>
    </row>
    <row r="2" spans="1:3" x14ac:dyDescent="0.3">
      <c r="A2" s="20" t="s">
        <v>57</v>
      </c>
      <c r="B2" s="83" t="str">
        <f>'AUTOS NOTA 324-478'!B2:C2</f>
        <v>SINIESTRO  132320513 APL. 214695</v>
      </c>
      <c r="C2" s="84"/>
    </row>
    <row r="3" spans="1:3" x14ac:dyDescent="0.3">
      <c r="A3" s="5" t="s">
        <v>59</v>
      </c>
      <c r="B3" s="56" t="str">
        <f>'AUTOS  NOTA 322'!B2:C2</f>
        <v xml:space="preserve"> 11001310305620240023700</v>
      </c>
      <c r="C3" s="56"/>
    </row>
    <row r="4" spans="1:3" x14ac:dyDescent="0.3">
      <c r="A4" s="5" t="s">
        <v>60</v>
      </c>
      <c r="B4" s="56" t="str">
        <f>'AUTOS  NOTA 322'!B3:C3</f>
        <v>JUZGADO CINCUENTA Y SEIS CIVIL DEL CIRCUITO DE BOGOTÁ</v>
      </c>
      <c r="C4" s="56"/>
    </row>
    <row r="5" spans="1:3" x14ac:dyDescent="0.3">
      <c r="A5" s="5" t="s">
        <v>61</v>
      </c>
      <c r="B5" s="56" t="str">
        <f>'AUTOS  NOTA 322'!B4:C4</f>
        <v>ALLIANZ SEGUROS S.A.
MARIA CECILIA VELEZ MAYA</v>
      </c>
      <c r="C5" s="56"/>
    </row>
    <row r="6" spans="1:3" ht="15" customHeight="1" x14ac:dyDescent="0.3">
      <c r="A6" s="5" t="s">
        <v>62</v>
      </c>
      <c r="B6" s="56" t="str">
        <f>'AUTOS  NOTA 322'!B5:C5</f>
        <v>MARIA LUZ ALBA PANESSO HERNÁNDEZ
LILIANA MARCELA GARCÍA PANESSO (HIJA) (20 años)
VERONICA YANETH PANESSO PANESSO (HIJA) (25 años)
JOHAN VASCO PANESSO (HIJO) (10 AÑOS)</v>
      </c>
      <c r="C6" s="56"/>
    </row>
    <row r="7" spans="1:3" ht="15" customHeight="1" x14ac:dyDescent="0.3">
      <c r="A7" s="5" t="s">
        <v>63</v>
      </c>
      <c r="B7" s="56" t="str">
        <f>'AUTOS  NOTA 322'!B6:C6</f>
        <v>LLAMADA EN GARANTIA</v>
      </c>
      <c r="C7" s="56"/>
    </row>
    <row r="8" spans="1:3" ht="15" customHeight="1" x14ac:dyDescent="0.3">
      <c r="A8" s="29" t="s">
        <v>64</v>
      </c>
      <c r="B8" s="56" t="str">
        <f>'AUTOS  NOTA 322'!B7:C8</f>
        <v>MARIA LUZ ALBA PANESSO HERNÁNDEZ (LESIONADA)</v>
      </c>
      <c r="C8" s="56"/>
    </row>
    <row r="9" spans="1:3" ht="18.899999999999999" customHeight="1" x14ac:dyDescent="0.3">
      <c r="A9" s="5" t="s">
        <v>160</v>
      </c>
      <c r="B9" s="56"/>
      <c r="C9" s="56"/>
    </row>
    <row r="10" spans="1:3" x14ac:dyDescent="0.3">
      <c r="A10" s="7" t="s">
        <v>121</v>
      </c>
      <c r="B10" s="120">
        <f>'AUTOS NOTA 324-478'!B20:C20</f>
        <v>110600846</v>
      </c>
      <c r="C10" s="120"/>
    </row>
    <row r="11" spans="1:3" x14ac:dyDescent="0.3">
      <c r="A11" s="7" t="s">
        <v>161</v>
      </c>
      <c r="B11" s="121">
        <f>'AUTOS NOTA 324-478'!B40:C40</f>
        <v>77420592.199999988</v>
      </c>
      <c r="C11" s="56"/>
    </row>
    <row r="12" spans="1:3" ht="28.8" x14ac:dyDescent="0.3">
      <c r="A12" s="7" t="s">
        <v>162</v>
      </c>
      <c r="B12" s="118"/>
      <c r="C12" s="119"/>
    </row>
    <row r="13" spans="1:3" ht="43.2" x14ac:dyDescent="0.3">
      <c r="A13" s="5" t="s">
        <v>163</v>
      </c>
      <c r="B13" s="56"/>
      <c r="C13" s="56"/>
    </row>
    <row r="14" spans="1:3" ht="43.2" x14ac:dyDescent="0.3">
      <c r="A14" s="5" t="s">
        <v>164</v>
      </c>
      <c r="B14" s="56"/>
      <c r="C14" s="56"/>
    </row>
    <row r="15" spans="1:3" x14ac:dyDescent="0.3">
      <c r="A15" s="5" t="s">
        <v>165</v>
      </c>
      <c r="B15" s="6"/>
      <c r="C15" s="6"/>
    </row>
    <row r="16" spans="1:3" x14ac:dyDescent="0.3">
      <c r="A16" s="7" t="s">
        <v>166</v>
      </c>
      <c r="B16" s="56"/>
      <c r="C16" s="56"/>
    </row>
    <row r="17" spans="1:3" x14ac:dyDescent="0.3">
      <c r="A17" s="6" t="s">
        <v>167</v>
      </c>
      <c r="B17" s="119"/>
      <c r="C17" s="119"/>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4.4" x14ac:dyDescent="0.3"/>
  <cols>
    <col min="1" max="1" width="54.44140625" customWidth="1"/>
    <col min="2" max="2" width="23.44140625" customWidth="1"/>
    <col min="3" max="3" width="98.88671875" customWidth="1"/>
    <col min="4" max="8" width="0" hidden="1" customWidth="1"/>
    <col min="9" max="16384" width="11.44140625" hidden="1"/>
  </cols>
  <sheetData>
    <row r="1" spans="1:3" ht="25.8" x14ac:dyDescent="0.3">
      <c r="A1" s="93" t="s">
        <v>168</v>
      </c>
      <c r="B1" s="93"/>
      <c r="C1" s="93"/>
    </row>
    <row r="2" spans="1:3" x14ac:dyDescent="0.3">
      <c r="A2" s="40" t="s">
        <v>57</v>
      </c>
      <c r="B2" s="83" t="str">
        <f>'[2]AUTOS NOTA 321'!B2:C2</f>
        <v xml:space="preserve">SINIESTRO   LEGIS </v>
      </c>
      <c r="C2" s="84"/>
    </row>
    <row r="3" spans="1:3" x14ac:dyDescent="0.3">
      <c r="A3" s="5" t="s">
        <v>59</v>
      </c>
      <c r="B3" s="56" t="str">
        <f>'[3]GENERALES NOTA 322'!B2:C2</f>
        <v xml:space="preserve">Radicado </v>
      </c>
      <c r="C3" s="56"/>
    </row>
    <row r="4" spans="1:3" x14ac:dyDescent="0.3">
      <c r="A4" s="5" t="s">
        <v>60</v>
      </c>
      <c r="B4" s="56" t="str">
        <f>'[3]GENERALES NOTA 322'!B3:C3</f>
        <v>JUZGADO</v>
      </c>
      <c r="C4" s="56"/>
    </row>
    <row r="5" spans="1:3" x14ac:dyDescent="0.3">
      <c r="A5" s="5" t="s">
        <v>61</v>
      </c>
      <c r="B5" s="56" t="str">
        <f>'[3]GENERALES NOTA 322'!B4:C4</f>
        <v xml:space="preserve">NOMBRE Y APELLIDOS DE  LOS DEMANDADOS </v>
      </c>
      <c r="C5" s="56"/>
    </row>
    <row r="6" spans="1:3" x14ac:dyDescent="0.3">
      <c r="A6" s="5" t="s">
        <v>62</v>
      </c>
      <c r="B6" s="56" t="str">
        <f>'[3]GENERALES NOTA 322'!B5:C5</f>
        <v>COLOCAR LOS NOMBRES Y APELLIDOS, SU CALIDAD (HERMANO, HIJO ETC)  PARA LOS CONYUGES E HIJOS COLOCAR LA FECHA DE NACIMIENTO.</v>
      </c>
      <c r="C6" s="56"/>
    </row>
    <row r="7" spans="1:3" x14ac:dyDescent="0.3">
      <c r="A7" s="5" t="s">
        <v>63</v>
      </c>
      <c r="B7" s="56" t="str">
        <f>'[3]GENERALES NOTA 322'!B6:C6</f>
        <v>LLAMADA EN GARANTIA</v>
      </c>
      <c r="C7" s="56"/>
    </row>
    <row r="8" spans="1:3" x14ac:dyDescent="0.3">
      <c r="A8" s="5" t="s">
        <v>160</v>
      </c>
      <c r="B8" s="56" t="str">
        <f>'[3]GENERALES NOTA 325'!B8:C8</f>
        <v>PROBABLE GENERALES</v>
      </c>
      <c r="C8" s="56"/>
    </row>
    <row r="9" spans="1:3" x14ac:dyDescent="0.3">
      <c r="A9" s="7" t="s">
        <v>121</v>
      </c>
      <c r="B9" s="120">
        <f>'[3]GENERALES  NOTA 324 -478'!B17:C17</f>
        <v>100000000</v>
      </c>
      <c r="C9" s="120"/>
    </row>
    <row r="10" spans="1:3" x14ac:dyDescent="0.3">
      <c r="A10" s="5" t="s">
        <v>169</v>
      </c>
      <c r="B10" s="123">
        <v>0</v>
      </c>
      <c r="C10" s="123"/>
    </row>
    <row r="11" spans="1:3" x14ac:dyDescent="0.3">
      <c r="A11" s="5" t="s">
        <v>170</v>
      </c>
      <c r="B11" s="56"/>
      <c r="C11" s="56"/>
    </row>
    <row r="12" spans="1:3" x14ac:dyDescent="0.3">
      <c r="A12" s="5" t="s">
        <v>171</v>
      </c>
      <c r="B12" s="56"/>
      <c r="C12" s="56"/>
    </row>
    <row r="13" spans="1:3" x14ac:dyDescent="0.3">
      <c r="A13" s="5" t="s">
        <v>172</v>
      </c>
      <c r="B13" s="122"/>
      <c r="C13" s="122"/>
    </row>
    <row r="14" spans="1:3" x14ac:dyDescent="0.3">
      <c r="A14" s="5" t="s">
        <v>173</v>
      </c>
      <c r="B14" s="56"/>
      <c r="C14" s="56"/>
    </row>
    <row r="20" spans="4:8" x14ac:dyDescent="0.3">
      <c r="D20" t="str">
        <f t="shared" ref="D20:H23" si="0">UPPER(D18)</f>
        <v/>
      </c>
      <c r="E20" t="str">
        <f t="shared" si="0"/>
        <v/>
      </c>
      <c r="F20" t="str">
        <f t="shared" si="0"/>
        <v/>
      </c>
      <c r="G20" t="str">
        <f t="shared" si="0"/>
        <v/>
      </c>
      <c r="H20" t="str">
        <f t="shared" si="0"/>
        <v/>
      </c>
    </row>
    <row r="21" spans="4:8" x14ac:dyDescent="0.3">
      <c r="D21" t="str">
        <f t="shared" si="0"/>
        <v/>
      </c>
      <c r="E21" t="str">
        <f t="shared" si="0"/>
        <v/>
      </c>
      <c r="F21" t="str">
        <f t="shared" si="0"/>
        <v/>
      </c>
      <c r="G21" t="str">
        <f t="shared" si="0"/>
        <v/>
      </c>
      <c r="H21" t="str">
        <f t="shared" si="0"/>
        <v/>
      </c>
    </row>
    <row r="22" spans="4:8" x14ac:dyDescent="0.3">
      <c r="D22" t="str">
        <f t="shared" si="0"/>
        <v/>
      </c>
      <c r="E22" t="str">
        <f t="shared" si="0"/>
        <v/>
      </c>
      <c r="F22" t="str">
        <f t="shared" si="0"/>
        <v/>
      </c>
      <c r="G22" t="str">
        <f t="shared" si="0"/>
        <v/>
      </c>
      <c r="H22" t="str">
        <f t="shared" si="0"/>
        <v/>
      </c>
    </row>
    <row r="23" spans="4:8" x14ac:dyDescent="0.3">
      <c r="D23" t="str">
        <f>UPPER(D21)</f>
        <v/>
      </c>
      <c r="E23" t="str">
        <f t="shared" si="0"/>
        <v/>
      </c>
      <c r="F23" t="str">
        <f t="shared" si="0"/>
        <v/>
      </c>
      <c r="G23" t="str">
        <f t="shared" si="0"/>
        <v/>
      </c>
      <c r="H23" t="str">
        <f t="shared" si="0"/>
        <v/>
      </c>
    </row>
    <row r="24" spans="4:8" x14ac:dyDescent="0.3">
      <c r="D24" t="str">
        <f t="shared" ref="D24:H25" si="1">UPPER(D22)</f>
        <v/>
      </c>
      <c r="E24" t="str">
        <f t="shared" si="1"/>
        <v/>
      </c>
      <c r="F24" t="str">
        <f t="shared" si="1"/>
        <v/>
      </c>
      <c r="G24" t="str">
        <f t="shared" si="1"/>
        <v/>
      </c>
      <c r="H24" t="str">
        <f t="shared" si="1"/>
        <v/>
      </c>
    </row>
    <row r="25" spans="4:8" x14ac:dyDescent="0.3">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4.4" x14ac:dyDescent="0.3"/>
  <cols>
    <col min="1" max="1" width="72.88671875" customWidth="1"/>
    <col min="2" max="2" width="39.88671875" customWidth="1"/>
    <col min="3" max="3" width="96.33203125" customWidth="1"/>
    <col min="4" max="16384" width="11.44140625" hidden="1"/>
  </cols>
  <sheetData>
    <row r="1" spans="1:6" ht="25.8" x14ac:dyDescent="0.3">
      <c r="A1" s="93" t="s">
        <v>174</v>
      </c>
      <c r="B1" s="93"/>
      <c r="C1" s="93"/>
    </row>
    <row r="2" spans="1:6" x14ac:dyDescent="0.3">
      <c r="A2" s="20" t="s">
        <v>57</v>
      </c>
      <c r="B2" s="83" t="str">
        <f>'[2]AUTOS NOTA 321'!B2:C2</f>
        <v xml:space="preserve">SINIESTRO   LEGIS </v>
      </c>
      <c r="C2" s="84"/>
    </row>
    <row r="3" spans="1:6" x14ac:dyDescent="0.3">
      <c r="A3" s="5" t="s">
        <v>59</v>
      </c>
      <c r="B3" s="56" t="str">
        <f>'[3]GENERALES NOTA 322'!B2:C2</f>
        <v xml:space="preserve">Radicado </v>
      </c>
      <c r="C3" s="56"/>
    </row>
    <row r="4" spans="1:6" x14ac:dyDescent="0.3">
      <c r="A4" s="5" t="s">
        <v>60</v>
      </c>
      <c r="B4" s="56" t="str">
        <f>'[3]GENERALES NOTA 322'!B3:C3</f>
        <v>JUZGADO</v>
      </c>
      <c r="C4" s="56"/>
    </row>
    <row r="5" spans="1:6" x14ac:dyDescent="0.3">
      <c r="A5" s="5" t="s">
        <v>61</v>
      </c>
      <c r="B5" s="56" t="str">
        <f>'[3]GENERALES NOTA 322'!B4:C4</f>
        <v xml:space="preserve">NOMBRE Y APELLIDOS DE  LOS DEMANDADOS </v>
      </c>
      <c r="C5" s="56"/>
    </row>
    <row r="6" spans="1:6" x14ac:dyDescent="0.3">
      <c r="A6" s="5" t="s">
        <v>62</v>
      </c>
      <c r="B6" s="56" t="str">
        <f>'[3]GENERALES NOTA 322'!B5:C5</f>
        <v>COLOCAR LOS NOMBRES Y APELLIDOS, SU CALIDAD (HERMANO, HIJO ETC)  PARA LOS CONYUGES E HIJOS COLOCAR LA FECHA DE NACIMIENTO.</v>
      </c>
      <c r="C6" s="56"/>
    </row>
    <row r="7" spans="1:6" x14ac:dyDescent="0.3">
      <c r="A7" s="5" t="s">
        <v>63</v>
      </c>
      <c r="B7" s="56" t="str">
        <f>'[3]GENERALES NOTA 322'!B6:C6</f>
        <v>LLAMADA EN GARANTIA</v>
      </c>
      <c r="C7" s="56"/>
    </row>
    <row r="8" spans="1:6" x14ac:dyDescent="0.3">
      <c r="A8" s="5" t="s">
        <v>175</v>
      </c>
      <c r="B8" s="56" t="str">
        <f>'[3]GENERALES NOTA 325'!B8:C8</f>
        <v>PROBABLE GENERALES</v>
      </c>
      <c r="C8" s="56"/>
    </row>
    <row r="9" spans="1:6" x14ac:dyDescent="0.3">
      <c r="A9" s="5" t="s">
        <v>176</v>
      </c>
      <c r="B9" s="56"/>
      <c r="C9" s="56"/>
    </row>
    <row r="10" spans="1:6" ht="111" customHeight="1" x14ac:dyDescent="0.3">
      <c r="A10" s="5" t="s">
        <v>177</v>
      </c>
      <c r="B10" s="56"/>
      <c r="C10" s="56"/>
    </row>
    <row r="11" spans="1:6" ht="21" customHeight="1" x14ac:dyDescent="0.3">
      <c r="A11" s="124"/>
      <c r="B11" s="124"/>
      <c r="C11" s="124"/>
      <c r="E11" t="s">
        <v>115</v>
      </c>
      <c r="F11" s="22">
        <v>0.7</v>
      </c>
    </row>
    <row r="12" spans="1:6" hidden="1" x14ac:dyDescent="0.3">
      <c r="A12" s="125"/>
      <c r="B12" s="125"/>
      <c r="C12" s="125"/>
      <c r="E12" t="s">
        <v>117</v>
      </c>
      <c r="F12" s="23">
        <v>0.3</v>
      </c>
    </row>
    <row r="13" spans="1:6" ht="18" x14ac:dyDescent="0.3">
      <c r="A13" s="126" t="s">
        <v>178</v>
      </c>
      <c r="B13" s="126"/>
      <c r="C13" s="126"/>
    </row>
    <row r="14" spans="1:6" x14ac:dyDescent="0.3">
      <c r="A14" s="37" t="s">
        <v>118</v>
      </c>
      <c r="B14" s="98" t="s">
        <v>179</v>
      </c>
      <c r="C14" s="99"/>
    </row>
    <row r="15" spans="1:6" ht="28.8" x14ac:dyDescent="0.3">
      <c r="A15" s="21" t="s">
        <v>120</v>
      </c>
      <c r="B15" s="127">
        <f>((C17+C18+C20+C21+C25+C23+C27+C29+C24+C28)-C32)*C31*C33</f>
        <v>1000000000</v>
      </c>
      <c r="C15" s="127"/>
    </row>
    <row r="16" spans="1:6" x14ac:dyDescent="0.3">
      <c r="A16" s="7" t="s">
        <v>121</v>
      </c>
      <c r="B16" s="128" t="s">
        <v>111</v>
      </c>
      <c r="C16" s="129"/>
    </row>
    <row r="17" spans="1:3" x14ac:dyDescent="0.3">
      <c r="A17" s="96"/>
      <c r="B17" s="35" t="s">
        <v>112</v>
      </c>
      <c r="C17" s="30">
        <v>1000000000</v>
      </c>
    </row>
    <row r="18" spans="1:3" x14ac:dyDescent="0.3">
      <c r="A18" s="97"/>
      <c r="B18" s="35" t="s">
        <v>113</v>
      </c>
      <c r="C18" s="30">
        <v>0</v>
      </c>
    </row>
    <row r="19" spans="1:3" x14ac:dyDescent="0.3">
      <c r="A19" s="97"/>
      <c r="B19" s="103" t="s">
        <v>122</v>
      </c>
      <c r="C19" s="104"/>
    </row>
    <row r="20" spans="1:3" x14ac:dyDescent="0.3">
      <c r="A20" s="97"/>
      <c r="B20" s="35" t="s">
        <v>114</v>
      </c>
      <c r="C20" s="30">
        <v>0</v>
      </c>
    </row>
    <row r="21" spans="1:3" ht="28.8" x14ac:dyDescent="0.3">
      <c r="A21" s="97"/>
      <c r="B21" s="35" t="s">
        <v>123</v>
      </c>
      <c r="C21" s="30">
        <v>0</v>
      </c>
    </row>
    <row r="22" spans="1:3" x14ac:dyDescent="0.3">
      <c r="A22" s="97"/>
      <c r="B22" s="103" t="s">
        <v>124</v>
      </c>
      <c r="C22" s="104"/>
    </row>
    <row r="23" spans="1:3" x14ac:dyDescent="0.3">
      <c r="A23" s="97"/>
      <c r="B23" s="35" t="s">
        <v>125</v>
      </c>
      <c r="C23" s="30">
        <v>0</v>
      </c>
    </row>
    <row r="24" spans="1:3" x14ac:dyDescent="0.3">
      <c r="A24" s="97"/>
      <c r="B24" s="35" t="s">
        <v>112</v>
      </c>
      <c r="C24" s="30">
        <v>0</v>
      </c>
    </row>
    <row r="25" spans="1:3" x14ac:dyDescent="0.3">
      <c r="A25" s="97"/>
      <c r="B25" s="35" t="s">
        <v>113</v>
      </c>
      <c r="C25" s="30">
        <v>0</v>
      </c>
    </row>
    <row r="26" spans="1:3" x14ac:dyDescent="0.3">
      <c r="A26" s="97"/>
      <c r="B26" s="103" t="s">
        <v>126</v>
      </c>
      <c r="C26" s="104"/>
    </row>
    <row r="27" spans="1:3" x14ac:dyDescent="0.3">
      <c r="A27" s="97"/>
      <c r="B27" s="35"/>
      <c r="C27" s="30"/>
    </row>
    <row r="28" spans="1:3" x14ac:dyDescent="0.3">
      <c r="A28" s="97"/>
      <c r="B28" s="35" t="s">
        <v>112</v>
      </c>
      <c r="C28" s="30">
        <v>0</v>
      </c>
    </row>
    <row r="29" spans="1:3" x14ac:dyDescent="0.3">
      <c r="A29" s="97"/>
      <c r="B29" s="35" t="s">
        <v>113</v>
      </c>
      <c r="C29" s="30">
        <v>0</v>
      </c>
    </row>
    <row r="30" spans="1:3" x14ac:dyDescent="0.3">
      <c r="A30" s="97"/>
      <c r="B30" s="103" t="s">
        <v>127</v>
      </c>
      <c r="C30" s="104"/>
    </row>
    <row r="31" spans="1:3" x14ac:dyDescent="0.3">
      <c r="A31" s="97"/>
      <c r="B31" s="35" t="s">
        <v>128</v>
      </c>
      <c r="C31" s="31">
        <v>1</v>
      </c>
    </row>
    <row r="32" spans="1:3" x14ac:dyDescent="0.3">
      <c r="A32" s="97"/>
      <c r="B32" s="35" t="s">
        <v>70</v>
      </c>
      <c r="C32" s="32">
        <v>0</v>
      </c>
    </row>
    <row r="33" spans="1:3" x14ac:dyDescent="0.3">
      <c r="A33" s="97"/>
      <c r="B33" s="35" t="s">
        <v>130</v>
      </c>
      <c r="C33" s="31">
        <v>1</v>
      </c>
    </row>
    <row r="34" spans="1:3" x14ac:dyDescent="0.3">
      <c r="A34" s="24" t="s">
        <v>131</v>
      </c>
      <c r="B34" s="100">
        <f>IFERROR(B15*(VLOOKUP(B14,E11:F13,2,0)),16666)</f>
        <v>16666</v>
      </c>
      <c r="C34" s="100"/>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4140625" defaultRowHeight="14.4" x14ac:dyDescent="0.3"/>
  <cols>
    <col min="4" max="4" width="20.109375" bestFit="1" customWidth="1"/>
    <col min="5" max="5" width="42.88671875" bestFit="1" customWidth="1"/>
    <col min="12" max="12" width="30.5546875" customWidth="1"/>
    <col min="13" max="13" width="16" customWidth="1"/>
  </cols>
  <sheetData>
    <row r="1" spans="1:15" x14ac:dyDescent="0.3">
      <c r="A1" s="9" t="s">
        <v>71</v>
      </c>
      <c r="B1" t="s">
        <v>180</v>
      </c>
      <c r="C1" s="9" t="s">
        <v>77</v>
      </c>
      <c r="D1" s="9" t="s">
        <v>181</v>
      </c>
      <c r="E1" s="3" t="s">
        <v>83</v>
      </c>
      <c r="F1" s="2" t="s">
        <v>115</v>
      </c>
      <c r="G1" s="4">
        <v>0</v>
      </c>
      <c r="H1" t="s">
        <v>182</v>
      </c>
      <c r="I1" t="s">
        <v>183</v>
      </c>
      <c r="K1" t="s">
        <v>10</v>
      </c>
      <c r="L1" s="28" t="s">
        <v>12</v>
      </c>
      <c r="M1" t="s">
        <v>72</v>
      </c>
      <c r="N1" t="s">
        <v>115</v>
      </c>
      <c r="O1" t="s">
        <v>184</v>
      </c>
    </row>
    <row r="2" spans="1:15" x14ac:dyDescent="0.3">
      <c r="A2" t="s">
        <v>72</v>
      </c>
      <c r="B2" t="s">
        <v>140</v>
      </c>
      <c r="C2" t="s">
        <v>185</v>
      </c>
      <c r="D2" s="2" t="s">
        <v>186</v>
      </c>
      <c r="E2" s="1" t="s">
        <v>187</v>
      </c>
      <c r="F2" s="2" t="s">
        <v>179</v>
      </c>
      <c r="G2" s="4">
        <v>0.7</v>
      </c>
      <c r="H2" t="s">
        <v>188</v>
      </c>
      <c r="I2" t="s">
        <v>189</v>
      </c>
      <c r="K2" t="s">
        <v>190</v>
      </c>
      <c r="L2" s="28" t="s">
        <v>191</v>
      </c>
      <c r="M2" t="s">
        <v>192</v>
      </c>
      <c r="N2" t="s">
        <v>117</v>
      </c>
      <c r="O2" t="s">
        <v>140</v>
      </c>
    </row>
    <row r="3" spans="1:15" x14ac:dyDescent="0.3">
      <c r="A3" t="s">
        <v>192</v>
      </c>
      <c r="C3" t="s">
        <v>193</v>
      </c>
      <c r="D3" s="2" t="s">
        <v>194</v>
      </c>
      <c r="E3" s="1" t="s">
        <v>84</v>
      </c>
      <c r="F3" s="2" t="s">
        <v>117</v>
      </c>
      <c r="G3" s="4">
        <v>0.3</v>
      </c>
      <c r="H3" t="s">
        <v>29</v>
      </c>
      <c r="I3" t="s">
        <v>195</v>
      </c>
      <c r="L3" s="28" t="s">
        <v>68</v>
      </c>
      <c r="M3" t="s">
        <v>196</v>
      </c>
      <c r="N3" t="s">
        <v>179</v>
      </c>
    </row>
    <row r="4" spans="1:15" x14ac:dyDescent="0.3">
      <c r="A4" t="s">
        <v>196</v>
      </c>
      <c r="C4" t="s">
        <v>197</v>
      </c>
      <c r="E4" s="1" t="s">
        <v>198</v>
      </c>
      <c r="H4" t="s">
        <v>199</v>
      </c>
      <c r="I4" t="s">
        <v>37</v>
      </c>
      <c r="L4" t="s">
        <v>200</v>
      </c>
    </row>
    <row r="5" spans="1:15" x14ac:dyDescent="0.3">
      <c r="A5" t="s">
        <v>201</v>
      </c>
      <c r="E5" s="1" t="s">
        <v>202</v>
      </c>
      <c r="H5" t="s">
        <v>203</v>
      </c>
      <c r="I5" t="s">
        <v>204</v>
      </c>
      <c r="L5" s="28" t="s">
        <v>205</v>
      </c>
    </row>
    <row r="6" spans="1:15" x14ac:dyDescent="0.3">
      <c r="E6" s="1" t="s">
        <v>206</v>
      </c>
      <c r="I6" t="s">
        <v>207</v>
      </c>
      <c r="L6" s="28" t="s">
        <v>208</v>
      </c>
    </row>
    <row r="7" spans="1:15" x14ac:dyDescent="0.3">
      <c r="E7" s="1" t="s">
        <v>209</v>
      </c>
      <c r="I7" t="s">
        <v>210</v>
      </c>
      <c r="L7" s="28" t="s">
        <v>211</v>
      </c>
    </row>
    <row r="8" spans="1:15" x14ac:dyDescent="0.3">
      <c r="E8" s="1" t="s">
        <v>212</v>
      </c>
      <c r="L8" s="28" t="s">
        <v>124</v>
      </c>
    </row>
    <row r="9" spans="1:15" x14ac:dyDescent="0.3">
      <c r="L9" s="28" t="s">
        <v>213</v>
      </c>
    </row>
    <row r="10" spans="1:15" x14ac:dyDescent="0.3">
      <c r="L10" s="28" t="s">
        <v>214</v>
      </c>
    </row>
    <row r="11" spans="1:15" x14ac:dyDescent="0.3">
      <c r="L11" s="28" t="s">
        <v>215</v>
      </c>
    </row>
    <row r="12" spans="1:15" x14ac:dyDescent="0.3">
      <c r="L12" s="28" t="s">
        <v>216</v>
      </c>
    </row>
    <row r="13" spans="1:15" x14ac:dyDescent="0.3">
      <c r="L13" s="28" t="s">
        <v>217</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santiago mejia fierro</cp:lastModifiedBy>
  <cp:revision/>
  <dcterms:created xsi:type="dcterms:W3CDTF">2020-12-07T14:41:17Z</dcterms:created>
  <dcterms:modified xsi:type="dcterms:W3CDTF">2025-02-19T01:20:52Z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