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7A35399F-D158-437A-95FF-E06A6892B3A7}" xr6:coauthVersionLast="47" xr6:coauthVersionMax="47" xr10:uidLastSave="{00000000-0000-0000-0000-000000000000}"/>
  <bookViews>
    <workbookView xWindow="-110" yWindow="-110" windowWidth="19420" windowHeight="10300" firstSheet="2" activeTab="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CONCEPTO CONCILICACIÓN NOTA 330" sheetId="11"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1" l="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2" i="8"/>
  <c r="B9" i="8"/>
  <c r="B20" i="8"/>
  <c r="B39" i="8" s="1"/>
  <c r="B11" i="9" s="1"/>
  <c r="B2" i="9"/>
  <c r="B8" i="9"/>
  <c r="B7" i="9"/>
  <c r="B6" i="9"/>
  <c r="B5" i="9"/>
  <c r="B4" i="9"/>
  <c r="B3" i="9"/>
  <c r="B8" i="8"/>
  <c r="B7" i="8"/>
  <c r="B6" i="8"/>
  <c r="B5" i="8"/>
  <c r="B4" i="8"/>
  <c r="B3" i="8"/>
  <c r="B8" i="7"/>
  <c r="B4" i="7"/>
  <c r="B5" i="7"/>
  <c r="B6" i="7"/>
  <c r="B7" i="7"/>
  <c r="B3" i="7"/>
  <c r="B10" i="9" l="1"/>
</calcChain>
</file>

<file path=xl/sharedStrings.xml><?xml version="1.0" encoding="utf-8"?>
<sst xmlns="http://schemas.openxmlformats.org/spreadsheetml/2006/main" count="256" uniqueCount="186">
  <si>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</si>
  <si>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</si>
  <si>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</si>
  <si>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</si>
  <si>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</si>
  <si>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</si>
  <si>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</si>
  <si>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</si>
  <si>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</si>
  <si>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</si>
  <si>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</si>
  <si>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</si>
  <si>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</si>
  <si>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</si>
  <si>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</si>
  <si>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</si>
  <si>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</si>
  <si>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</si>
  <si>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</si>
  <si>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</si>
  <si>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</si>
  <si>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</si>
  <si>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</si>
  <si>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</si>
  <si>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</si>
  <si>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</si>
  <si>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</si>
  <si>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</si>
  <si>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</si>
  <si>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</si>
  <si>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</si>
  <si>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</si>
  <si>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</si>
  <si>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</si>
  <si>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</si>
  <si>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</si>
  <si>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</si>
  <si>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</si>
  <si>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</si>
  <si>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</si>
  <si>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</si>
  <si>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</si>
  <si>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</si>
  <si>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</si>
  <si>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</si>
  <si>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</si>
  <si>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</si>
  <si>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</si>
  <si>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</si>
  <si>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</si>
  <si>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</si>
  <si>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</si>
  <si>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</si>
  <si>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</si>
  <si>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</si>
  <si>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</si>
  <si>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</si>
  <si>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</si>
  <si>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</si>
  <si>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</si>
  <si>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</si>
  <si>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</si>
  <si>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</si>
  <si>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</si>
  <si>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</si>
  <si>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</si>
  <si>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</si>
  <si>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</si>
  <si>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</si>
  <si>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</si>
  <si>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</si>
  <si>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</si>
  <si>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</si>
  <si>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</si>
  <si>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</si>
  <si>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</si>
  <si>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</si>
  <si>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</si>
  <si>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</si>
  <si>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</si>
  <si>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</si>
  <si>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</si>
  <si>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</si>
  <si>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</si>
  <si>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</si>
  <si>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</si>
  <si>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</si>
  <si>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</si>
  <si>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</si>
  <si>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RCE DAÑOS MATERIALES</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</si>
  <si>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</si>
  <si>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</si>
  <si>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</si>
  <si>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</si>
  <si>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</si>
  <si>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</si>
  <si>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</si>
  <si>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</si>
  <si>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</si>
  <si>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</si>
  <si>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</si>
  <si>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</si>
  <si>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</si>
  <si>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</si>
  <si>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</si>
  <si>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</si>
  <si>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</si>
  <si>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</si>
  <si>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</si>
  <si>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</si>
  <si>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</si>
  <si>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</si>
  <si>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</si>
  <si>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</si>
  <si>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</si>
  <si>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</si>
  <si>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</si>
  <si>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</si>
  <si>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</si>
  <si>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</si>
  <si>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</si>
  <si>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</si>
  <si>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</si>
  <si>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</si>
  <si>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</si>
  <si>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</si>
  <si>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</si>
  <si>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</si>
  <si>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</si>
  <si>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</si>
  <si>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</si>
  <si>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</si>
  <si>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</si>
  <si>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</si>
  <si>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</si>
  <si>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</si>
  <si>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</si>
  <si>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</si>
  <si>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</si>
  <si>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</si>
  <si>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</si>
  <si>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</si>
  <si>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</si>
  <si>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</si>
  <si>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</si>
  <si>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</si>
  <si>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</si>
  <si>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</si>
  <si>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</si>
  <si>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</si>
  <si>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</si>
  <si>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</si>
  <si>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</si>
  <si>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</si>
  <si>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110013003008-2024-00300-00</t>
  </si>
  <si>
    <t>JUZGADO OCTAVO (8) CIVIL CIRCUITO DE BOGOTA D.C.</t>
  </si>
  <si>
    <t>ALFREDO NAVAS PARAMO
TRANSPORTES AGUDELO LOPEZ S.A.S
ALLIANZ SEGUROS S.A.</t>
  </si>
  <si>
    <t>3112478004 (APODERADO)</t>
  </si>
  <si>
    <r>
      <t xml:space="preserve">Carrera 7 </t>
    </r>
    <r>
      <rPr>
        <i/>
        <sz val="11"/>
        <color theme="1"/>
        <rFont val="Calibri"/>
        <family val="2"/>
        <scheme val="minor"/>
      </rPr>
      <t>#</t>
    </r>
    <r>
      <rPr>
        <sz val="11"/>
        <color theme="1"/>
        <rFont val="Calibri"/>
        <family val="2"/>
        <scheme val="minor"/>
      </rPr>
      <t>12B-63 oficina 603 (APODERADO)</t>
    </r>
  </si>
  <si>
    <t>RUBEN DARIO CARRILLO ARIZA</t>
  </si>
  <si>
    <t>nefefer@gmail.com
ghmlegal21@gmail.com
vicher20032003@yahoo.com.ar</t>
  </si>
  <si>
    <t>CASADO</t>
  </si>
  <si>
    <t>Sin informacion</t>
  </si>
  <si>
    <t>SVM169</t>
  </si>
  <si>
    <t xml:space="preserve">El hecho ocurrio el dia 17 de noviembre de 2023 en la Avenida Cuidad de Cali en la localidad de Kennedy en la cuidad de Bogota donde se vieron involucrados los siguientes vehiculos: SVM-169 (ASEGURADO) y DQG-05 (DEMANDANTE). Donde resulto el fallecimiento del señor RUBEN DARIO CARRILLO ARIZA (CONDUCTOR DEL VH DQG-05) 
Segun informe policial de accidente de transito N° A001605019 se codifica al vehiculo SVM-169 con hipotesis de responsabilidad 121 "NO MANTENER DISTANCIA DE SEGURIDAD.". </t>
  </si>
  <si>
    <t xml:space="preserve">Desde las 00:00 horas del 11/02/2023 hasta las 24:00 horas del10/02/2024 </t>
  </si>
  <si>
    <t>SINIESTRO 135006521  LEGIS APJ32635</t>
  </si>
  <si>
    <t>Daño a la vida en relación</t>
  </si>
  <si>
    <r>
      <t xml:space="preserve">INDIQUE LA PLACA- </t>
    </r>
    <r>
      <rPr>
        <sz val="11"/>
        <color rgb="FFFF0000"/>
        <rFont val="Calibri"/>
        <family val="2"/>
        <scheme val="minor"/>
      </rPr>
      <t xml:space="preserve"> DQG05</t>
    </r>
  </si>
  <si>
    <t>023219573 / 102</t>
  </si>
  <si>
    <t>TRANSPORTES AGUDELO LOPEZ S.A.S.</t>
  </si>
  <si>
    <t xml:space="preserve">ok </t>
  </si>
  <si>
    <t xml:space="preserve">de acuerdo con las excepciones </t>
  </si>
  <si>
    <t>EXCEPCIONES DE FONDO FRENTE A LA INEXISTENTE RESPONSABILIDAD DERIVADA DEL ACCIDENTE DE TRÁNSITO
1.	EXIMENTE DE LA RESPONSABILIDAD DE LOS DEMANDANDOS POR CONFIGURARSE LA CAUSAL “HECHO EXCLUSIVO DE LA VICTIMA”.
2.	INEXISTENCIA DE RESPONSABILIDAD A CARGO DE LOS DEMANDADOS POR LA FALTA DE ACREDITACIÓN DEL NEXO CAUSAL.
3.	ANULACIÓN DE LA PRESUNCIÓN DE CULPA COMO CONSECUENCIA DE LA CONCURRENCIA DE ACTIVIDADES PELIGROSAS
4.	REDUCCIÓN DE LA INDEMNIZACIÓN COMO CONSECUENCIA DE LA INCIDENCIA DE LA CONDUCTA DE LA VÍCTIMA EN LA PRODUCCIÓN DEL DAÑO.
5.	FALTA DE LEGITIMACION EN LA CAUSA POR ACTIVA DE NELLY MONGUI LUNA E INGRID KARINA LUNA. 
6.	TASACIÓN EXORBITANTE DE LOS DAÑOS MORALES 
7.	IMPROCEDENCIA DEL RECONOCIMIENTO POR DAÑO A LA VIDA DE RELACIÓN
8.	IMPROCEDENCIA Y FALTA DE PRUEBA DEL LUCRO CESANTE
9.	GENÉRICA O INNOMINADA
EXCEPCIONES DE FONDO FRENTE AL CONTRATO DE SEGURO
1.	INEXISTENCIA DE OBLIGACIÓN DE INDEMNIZAR A CARGO DE ALLIANZ SEGUROS S.A. POR INCUMPLIMIENTO DE LAS CARGAS DEL ARTÍCULO 1077 DEL CÓDIGO DE COMERCIO. 
2.	RIESGOS EXPRESAMENTE EXCLUIDOS EN LA PÓLIZA DE SEGURO No. 023219573 / 102
3.	CARÁCTER MERAMENTE INDEMNIZATORIO DE LOS CONTRATOS DE SEGURO
4.	EN CUALQUIER CASO, DE NINGUNA FORMA SE PODRÁ EXCEDER EL LÍMITE DEL VALOR ASEGURADO EN LA PÓLIZA No. 023219573 / 102.
5.	APLICACIÓN DEL DEDUCIBLE PACTADO EN LA PÓLIZA DE SEGURO
6.	SUJECIÓN A LAS CONDICIONES PARTICULARES Y GENERALES DEL CONTRATO DE SEGURO, EL CLAUSULADO Y LOS AMPAROS.
7.	DISPONIBILIDAD DEL VALOR ASEGURADO
8.	GENÉRICA.</t>
  </si>
  <si>
    <t>NELLY MONGUI LUNA (COMPAÑERA PERMANENTE) 17/09/1967
ESTEFANY YORGELIS CARRILLO LUNA (HIJA) 15/02/2000
INGRID KARINA LUNA (HIJA DE CRIANZA) 22/08/1988
BRAYAN DARIO CARRILLO  LUNA (HIJO) 06/09/1998</t>
  </si>
  <si>
    <t>La contingencia se califica como EVENTUAL, porque si bien la Póliza de Seguro de Automóviles Livianos Servicio Público y Pesados No. 023219573 / 102 presta cobertura, dependera del debate probatorio determinar que existe responsabilidad del asegurado en la ocurrencia del accidente de transito del 17 de noviembre de 2023. 
Lo primero que debe tomarse en consideración es que la Póliza de Seguro de Automóviles Livianos Servicio Público y Pesados No. 023219573 / 102 cuyo asegurado es la empresa TRANSPORTES AGUDELO 
LOPEZ S.A.S., presta cobertura material y temporal, de conformidad con los hechos y pretensiones expuestas en el líbelo de la demanda. Frente a la cobertura temporal, debe señalarse que el hecho, es decir, el accidente de tránsito en el que fallecio el señor Ruben Dario Carillo Ariza (17 de noviembre de 2023) ocurrio dentro de la vigencia de la Póliza comprendida entre el 11 de febrero de 2023 y el 10 de febrero de 2024. Aunado a ello, presta cobertura material en tanto ampara la responsabilidad civil extracontractual, pretensión que se le endilga a la asegurada TRANSPORTES AGUDELO LOPEZ S.A.S.
Por otro lado, frente a la responsabilidad del vehiculo asegurado, debe mencionarse que no esta demostrada su responsabilidad de la ocurrencia del accidente de transito y dependera del debate probatorio determinar la causa y el responsable del mismo. En el Informe Policial de Accidente de Tránsito se atribuyó como causa probable del accidente la causal 121  "No mantener distancia de seguridad: Conducir muy cerca del vehículo de adelante, sin guardar las distancias previstas por el Código Nacional de Tránsito para las diferentes velocidades.", atribuible al conductor del vehiculo asegurado. No obstante, con la contestación de la demanda se aporto el Informe Tecnico - Pericial de Reconstruccion de Accidente de Transito No. 240134408, que establece que el accidente ocurrió como consecuencia del actuar imprudente de la víctima, quien al desplazarse entre el separador y el costado izquierdo del vehiculo asegurado, perdió el control de la motocicleta y cayó debajo del vehiculo asegurado. En ese sentido, dependera de la contradicción del dictamen pericial aportado con el fin de confirmar o desvirtuar la responsabilidad del señor Alfredo Navas Páramo en la ocurrencia del accidente de transito del 17 de noviembre de 2023. En tal virtud, solo hasta que se practiquen toda las pruebas sera posible determinar con certeza la causa del accidente y el responsable de su ocurrencia, por lo cual se califica como EVENTUAL la contingencia.
Todo lo anterior, sin perjuicio del carácter contingente del proceso.</t>
  </si>
  <si>
    <t xml:space="preserve">Como liquidación objetiva de perjuicios se llego a $422.155.200. Lo anterior, con base en los siguientes argumentos jurídicos: 
1. Lucro Cesante: Se reconocerá la suma de $153.955.200 por concepto de lucro cesante, ateniendo al principio de congruencia, pues si bien en aplicación a la formula establecida por la Corte Suprema de Justicia el lucro cesante correspondería a la suma de $237.367.714, en la demanda se estimó en la suma de $153.955.200. En primera medida, debe advertirse que el lucro cesante se presume frente a la compañera permanente, de acuerdo con la jurisprudencia de la Corte Suprema de Justicia (Sentencia SC 1596-2016 MP Luis Alfonso Rico Puerta), como quiera que en este caso, este perjuicio es pretendido por la señora Nelly Mongui Luna (compañera permanente) se reconoce dicho concepto. Asi mismo, en aplicación a los lineamientos de la Sentencia SC20950-2017, con ponencia del doctor Ariel Salazar Ramírez (12 de diciembre de 2017), que establece que en ausencia de acreditación de los ingresos del fallecido, para la tasación del lucro cesante se utiliza el salario mínimo legal mensual vigente (SMMLV). La renta se calcula presumiendo que el fallecido devengaba un SMMLV actualizado, el cual asciende a $1.300.000, tras incrementarse en un 25% por prestaciones sociales y descontarse un 25% por gastos personales, al tratarse de un caso de muerte. Además, se considera un período indemnizable de 36,4 años, dado que el señor Ruben Dario Carillo, nació el 25 de septiembre de 1977, tenía 46 años en 2023 al momento de su fallecimiento. Por tanto, en aplicación a los criterios antes referidos se calcula en un valor de $237.367.714. Sin embargo, se reconocerá tal y como fue pedido, en tanto resulta ser menor al valor calculado.
2. Daño moral: Se tendrá en cuenta como daño moral la suma de $180.000.000, asi: $60.000.000 a favor de Nelly Mongui Luna (Compañera permanente), $60.000.000 a favor de Brayan Dario Carillo Luna (Hijo) y $60.000.000 a favor de Estefany Yorgelis Carrillo Luna (Hija). Lo anterior, de acuerdo a lo establecido por la Corte Suprema de Justicia en sentencia (SC562-2020, MP Ariel Salazar Ramirez), en la que se reconoce $60.000.000 a los familiares de primer grado de consaguinidad o afinidad por muerte en accidente de transito. No se reconocerá ninguna suma por concepto de daño moral a Ingrid Karina Luna, toda vez que no se encuentra acreditado su vinculo con el señor Ruben Dario Carrillo y tampoco está demostrado que haya sufrido algun grado de afectacion por el deceso del mismo.
3. Daño a la vida en relación: Se reconocera la suma de $90.000.000 por concepto de daño a la vida en relacion a favor de los dos hijos de la victima (Brayan Dario y Estefany Yorgelis) y de la compañera permanente del señor Ruben Dario Carillo. Este valor se fijo atendiendo, a lo manifestado por la Corte Suprema de Justicia en sentencia SC665-2019, 07/03/2019, en donde se establecio que es procedente reconocer el daño a la vida en relación formulada por los familiares la victima fallecida, pues el mismo no comprende un perjuicio fisiologico, sino la alteracion de las condiciones de existencia generada por la mutación del proyecto de vida que se genera en la vida familiar. No se reconocerá ninguna suma por concepto de daño a la vida en relacion a Ingrid Karina Luna, toda vez que no se encuentra acreditado su vinculo con el señor Ruben Dario Carrillo y tampoco está demostrado que haya sufrido algun grado de afectacion por el deceso del mismo.
4. Deducible: Teniendo en cuenta, que las pretensiones objetivadas corresponden a la suma de $423.955.200 y que el deducible para el amparo de Responsabilidad Civil Extracontractual corresponde a un $1.800.000, en aplicación a este la liquidacion objetivada de los perjuicios equivale a $422.155.200. </t>
  </si>
  <si>
    <t xml:space="preserve">CONCEPTO DE CONCILIACIÓN 330 </t>
  </si>
  <si>
    <t xml:space="preserve">SUMA SOLICITADA </t>
  </si>
  <si>
    <t>COMENTARIOS ABOGADO EXTERNO</t>
  </si>
  <si>
    <t>AUTORIZACIÓN COMPAÑÍA SUMA</t>
  </si>
  <si>
    <t xml:space="preserve">AUTORIZACIÓN COMPAÑÍA COMENTARIOS </t>
  </si>
  <si>
    <t xml:space="preserve">135006521 - Apl. </t>
  </si>
  <si>
    <t>Dra. se cargó auto fija fecha audiencia para el 23 Abril del 2025 a las 10:00 am.
- Se necesita representante legal; el Dr. Carlos Prieto tiene disponibilidad para asistir a la diligencia.
- Se sugiere no conciliar, debido a la contingencia eventual del proceso.
Por tanto, sugerimos esperar a que se surta la audiencia inicial, así como el debate probatorio para entonces, poder revisar nuevamente el riesgo de exposición de la compañía.</t>
  </si>
  <si>
    <t>no</t>
  </si>
  <si>
    <t xml:space="preserve">se autoriza la asistencia del dr carlos prieto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</si>
</sst>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i/>
      <sz val="11"/>
      <color theme="1"/>
      <name val="Calibri"/>
      <family val="2"/>
      <scheme val="minor"/>
    </font>
    <font>
      <b/>
      <sz val="20"/>
      <color theme="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6" fontId="6" fillId="7" borderId="1" xfId="1" applyNumberFormat="1" applyFont="1" applyFill="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xf numFmtId="0" fontId="2" fillId="0" borderId="2" xfId="0" applyFont="1" applyBorder="1" applyAlignment="1">
      <alignment horizontal="justify" vertical="top"/>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6" fontId="0" fillId="5" borderId="1" xfId="1" applyNumberFormat="1" applyFont="1" applyFill="1" applyBorder="1" applyAlignment="1">
      <alignment horizontal="justify" vertical="top"/>
    </xf>
    <xf numFmtId="6" fontId="0" fillId="5" borderId="1" xfId="4" applyNumberFormat="1" applyFont="1" applyFill="1" applyBorder="1" applyAlignment="1">
      <alignment horizontal="center"/>
    </xf>
    <xf numFmtId="44" fontId="0" fillId="5" borderId="1" xfId="4" applyFont="1" applyFill="1" applyBorder="1" applyAlignment="1">
      <alignment horizontal="center"/>
    </xf>
    <xf numFmtId="0" fontId="0" fillId="5" borderId="1" xfId="0" applyFill="1" applyBorder="1" applyAlignment="1">
      <alignment horizontal="justify" vertical="top"/>
    </xf>
    <xf numFmtId="0" fontId="10" fillId="2" borderId="4" xfId="0" applyFont="1" applyFill="1" applyBorder="1" applyAlignment="1">
      <alignment horizontal="center" vertical="top"/>
    </xf>
  </cellXfs>
  <cellStyles count="5">
    <cellStyle name="Hyperlink" xfId="3" xr:uid="{00000000-000B-0000-0000-000008000000}"/>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utlook.office.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2" sqref="B2:C6"/>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8" t="s">
        <v>0</v>
      </c>
      <c r="B1" s="48"/>
      <c r="C1" s="48"/>
    </row>
    <row r="2" spans="1:3" x14ac:dyDescent="0.35">
      <c r="A2" s="5" t="s">
        <v>1</v>
      </c>
      <c r="B2" s="55" t="s">
        <v>154</v>
      </c>
      <c r="C2" s="56"/>
    </row>
    <row r="3" spans="1:3" x14ac:dyDescent="0.35">
      <c r="A3" s="5" t="s">
        <v>2</v>
      </c>
      <c r="B3" s="51" t="s">
        <v>155</v>
      </c>
      <c r="C3" s="52"/>
    </row>
    <row r="4" spans="1:3" ht="45" customHeight="1" x14ac:dyDescent="0.35">
      <c r="A4" s="5" t="s">
        <v>3</v>
      </c>
      <c r="B4" s="51" t="s">
        <v>156</v>
      </c>
      <c r="C4" s="52"/>
    </row>
    <row r="5" spans="1:3" ht="31.5" customHeight="1" x14ac:dyDescent="0.35">
      <c r="A5" s="5" t="s">
        <v>4</v>
      </c>
      <c r="B5" s="57" t="s">
        <v>174</v>
      </c>
      <c r="C5" s="52"/>
    </row>
    <row r="6" spans="1:3" x14ac:dyDescent="0.35">
      <c r="A6" s="5" t="s">
        <v>5</v>
      </c>
      <c r="B6" s="49" t="s">
        <v>123</v>
      </c>
      <c r="C6" s="49"/>
    </row>
    <row r="7" spans="1:3" x14ac:dyDescent="0.35">
      <c r="A7" s="27" t="s">
        <v>6</v>
      </c>
      <c r="B7" s="51" t="s">
        <v>124</v>
      </c>
      <c r="C7" s="52"/>
    </row>
    <row r="8" spans="1:3" ht="27.65" customHeight="1" x14ac:dyDescent="0.35">
      <c r="A8" s="28" t="s">
        <v>7</v>
      </c>
      <c r="B8" s="49" t="s">
        <v>159</v>
      </c>
      <c r="C8" s="49"/>
    </row>
    <row r="9" spans="1:3" x14ac:dyDescent="0.35">
      <c r="A9" s="28" t="s">
        <v>8</v>
      </c>
      <c r="B9" s="59">
        <v>88231127</v>
      </c>
      <c r="C9" s="49"/>
    </row>
    <row r="10" spans="1:3" x14ac:dyDescent="0.35">
      <c r="A10" s="28" t="s">
        <v>9</v>
      </c>
      <c r="B10" s="50" t="s">
        <v>158</v>
      </c>
      <c r="C10" s="50"/>
    </row>
    <row r="11" spans="1:3" ht="30" customHeight="1" x14ac:dyDescent="0.35">
      <c r="A11" s="29" t="s">
        <v>10</v>
      </c>
      <c r="B11" s="50" t="s">
        <v>157</v>
      </c>
      <c r="C11" s="50"/>
    </row>
    <row r="12" spans="1:3" ht="43.15" customHeight="1" x14ac:dyDescent="0.35">
      <c r="A12" s="5" t="s">
        <v>11</v>
      </c>
      <c r="B12" s="67" t="s">
        <v>160</v>
      </c>
      <c r="C12" s="67"/>
    </row>
    <row r="13" spans="1:3" x14ac:dyDescent="0.35">
      <c r="A13" s="5" t="s">
        <v>12</v>
      </c>
      <c r="B13" s="49" t="s">
        <v>161</v>
      </c>
      <c r="C13" s="49"/>
    </row>
    <row r="14" spans="1:3" x14ac:dyDescent="0.35">
      <c r="A14" s="5" t="s">
        <v>13</v>
      </c>
      <c r="B14" s="60">
        <v>28393</v>
      </c>
      <c r="C14" s="49"/>
    </row>
    <row r="15" spans="1:3" x14ac:dyDescent="0.35">
      <c r="A15" s="5" t="s">
        <v>14</v>
      </c>
      <c r="B15" s="49">
        <v>46</v>
      </c>
      <c r="C15" s="49"/>
    </row>
    <row r="16" spans="1:3" x14ac:dyDescent="0.35">
      <c r="A16" s="5" t="s">
        <v>15</v>
      </c>
      <c r="B16" s="60">
        <v>45247</v>
      </c>
      <c r="C16" s="49"/>
    </row>
    <row r="17" spans="1:3" ht="15" customHeight="1" x14ac:dyDescent="0.35">
      <c r="A17" s="5" t="s">
        <v>16</v>
      </c>
      <c r="B17" s="50" t="s">
        <v>129</v>
      </c>
      <c r="C17" s="50"/>
    </row>
    <row r="18" spans="1:3" x14ac:dyDescent="0.35">
      <c r="A18" s="5" t="s">
        <v>17</v>
      </c>
      <c r="B18" s="50" t="s">
        <v>162</v>
      </c>
      <c r="C18" s="50"/>
    </row>
    <row r="19" spans="1:3" ht="18.75" customHeight="1" x14ac:dyDescent="0.35">
      <c r="A19" s="5" t="s">
        <v>18</v>
      </c>
      <c r="B19" s="53">
        <v>1160000</v>
      </c>
      <c r="C19" s="54"/>
    </row>
    <row r="20" spans="1:3" x14ac:dyDescent="0.35">
      <c r="A20" s="5" t="s">
        <v>19</v>
      </c>
      <c r="B20" s="49">
        <v>1</v>
      </c>
      <c r="C20" s="49"/>
    </row>
    <row r="21" spans="1:3" ht="17.25" customHeight="1" x14ac:dyDescent="0.35">
      <c r="A21" s="5" t="s">
        <v>20</v>
      </c>
      <c r="B21" s="50" t="s">
        <v>135</v>
      </c>
      <c r="C21" s="50"/>
    </row>
    <row r="22" spans="1:3" x14ac:dyDescent="0.35">
      <c r="A22" s="43" t="s">
        <v>21</v>
      </c>
      <c r="B22" s="65">
        <v>45247</v>
      </c>
      <c r="C22" s="66"/>
    </row>
    <row r="23" spans="1:3" x14ac:dyDescent="0.35">
      <c r="A23" s="28" t="s">
        <v>22</v>
      </c>
      <c r="B23" s="64" t="s">
        <v>162</v>
      </c>
      <c r="C23" s="63"/>
    </row>
    <row r="24" spans="1:3" x14ac:dyDescent="0.35">
      <c r="A24" s="28" t="s">
        <v>23</v>
      </c>
      <c r="B24" s="64" t="s">
        <v>162</v>
      </c>
      <c r="C24" s="63"/>
    </row>
    <row r="25" spans="1:3" x14ac:dyDescent="0.35">
      <c r="A25" s="58" t="s">
        <v>24</v>
      </c>
      <c r="B25" s="63" t="s">
        <v>164</v>
      </c>
      <c r="C25" s="47"/>
    </row>
    <row r="26" spans="1:3" x14ac:dyDescent="0.35">
      <c r="A26" s="58"/>
      <c r="B26" s="47"/>
      <c r="C26" s="47"/>
    </row>
    <row r="27" spans="1:3" ht="100.5" customHeight="1" x14ac:dyDescent="0.35">
      <c r="A27" s="58"/>
      <c r="B27" s="47"/>
      <c r="C27" s="47"/>
    </row>
    <row r="28" spans="1:3" x14ac:dyDescent="0.35">
      <c r="A28" s="28" t="s">
        <v>25</v>
      </c>
      <c r="B28" s="47" t="s">
        <v>170</v>
      </c>
      <c r="C28" s="47"/>
    </row>
    <row r="29" spans="1:3" x14ac:dyDescent="0.35">
      <c r="A29" s="28" t="s">
        <v>26</v>
      </c>
      <c r="B29" s="47">
        <v>9005078538</v>
      </c>
      <c r="C29" s="47"/>
    </row>
    <row r="30" spans="1:3" x14ac:dyDescent="0.35">
      <c r="A30" s="28" t="s">
        <v>27</v>
      </c>
      <c r="B30" s="47" t="s">
        <v>163</v>
      </c>
      <c r="C30" s="47"/>
    </row>
    <row r="31" spans="1:3" x14ac:dyDescent="0.35">
      <c r="A31" s="28" t="s">
        <v>28</v>
      </c>
      <c r="B31" s="47" t="s">
        <v>169</v>
      </c>
      <c r="C31" s="47"/>
    </row>
    <row r="32" spans="1:3" x14ac:dyDescent="0.35">
      <c r="A32" s="28" t="s">
        <v>29</v>
      </c>
      <c r="B32" s="61">
        <v>45558</v>
      </c>
      <c r="C32" s="62"/>
    </row>
    <row r="33" spans="1:3" x14ac:dyDescent="0.35">
      <c r="A33" s="5" t="s">
        <v>30</v>
      </c>
      <c r="B33" s="60">
        <v>45552</v>
      </c>
      <c r="C33" s="60"/>
    </row>
    <row r="34" spans="1:3" ht="43.5" x14ac:dyDescent="0.35">
      <c r="A34" s="5" t="s">
        <v>31</v>
      </c>
      <c r="B34" s="60">
        <v>45583</v>
      </c>
      <c r="C34" s="49"/>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1" zoomScaleNormal="100" workbookViewId="0">
      <selection activeCell="B9" sqref="B9:C9"/>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87" t="s">
        <v>32</v>
      </c>
      <c r="B1" s="87"/>
      <c r="C1" s="87"/>
    </row>
    <row r="2" spans="1:3" ht="15.75" customHeight="1" x14ac:dyDescent="0.35">
      <c r="A2" s="20" t="s">
        <v>33</v>
      </c>
      <c r="B2" s="77" t="s">
        <v>166</v>
      </c>
      <c r="C2" s="78"/>
    </row>
    <row r="3" spans="1:3" s="2" customFormat="1" x14ac:dyDescent="0.35">
      <c r="A3" s="5" t="s">
        <v>1</v>
      </c>
      <c r="B3" s="49" t="str">
        <f>'AUTOS  NOTA 322'!B2:C2</f>
        <v>110013003008-2024-00300-00</v>
      </c>
      <c r="C3" s="49"/>
    </row>
    <row r="4" spans="1:3" s="2" customFormat="1" x14ac:dyDescent="0.35">
      <c r="A4" s="5" t="s">
        <v>2</v>
      </c>
      <c r="B4" s="49" t="str">
        <f>'AUTOS  NOTA 322'!B3:C3</f>
        <v>JUZGADO OCTAVO (8) CIVIL CIRCUITO DE BOGOTA D.C.</v>
      </c>
      <c r="C4" s="49"/>
    </row>
    <row r="5" spans="1:3" s="2" customFormat="1" x14ac:dyDescent="0.35">
      <c r="A5" s="5" t="s">
        <v>3</v>
      </c>
      <c r="B5" s="49" t="str">
        <f>'AUTOS  NOTA 322'!B4:C4</f>
        <v>ALFREDO NAVAS PARAMO
TRANSPORTES AGUDELO LOPEZ S.A.S
ALLIANZ SEGUROS S.A.</v>
      </c>
      <c r="C5" s="49"/>
    </row>
    <row r="6" spans="1:3" s="2" customFormat="1" x14ac:dyDescent="0.35">
      <c r="A6" s="5" t="s">
        <v>4</v>
      </c>
      <c r="B6" s="49" t="str">
        <f>'AUTOS  NOTA 322'!B5:C5</f>
        <v>NELLY MONGUI LUNA (COMPAÑERA PERMANENTE) 17/09/1967
ESTEFANY YORGELIS CARRILLO LUNA (HIJA) 15/02/2000
INGRID KARINA LUNA (HIJA DE CRIANZA) 22/08/1988
BRAYAN DARIO CARRILLO  LUNA (HIJO) 06/09/1998</v>
      </c>
      <c r="C6" s="49"/>
    </row>
    <row r="7" spans="1:3" s="2" customFormat="1" x14ac:dyDescent="0.35">
      <c r="A7" s="5" t="s">
        <v>5</v>
      </c>
      <c r="B7" s="49" t="str">
        <f>'AUTOS  NOTA 322'!B6:C6</f>
        <v>DEMANDA DIRECTA</v>
      </c>
      <c r="C7" s="49"/>
    </row>
    <row r="8" spans="1:3" s="2" customFormat="1" x14ac:dyDescent="0.35">
      <c r="A8" s="31" t="s">
        <v>34</v>
      </c>
      <c r="B8" s="49" t="str">
        <f>'AUTOS  NOTA 322'!B7:C8</f>
        <v>RUBEN DARIO CARRILLO ARIZA</v>
      </c>
      <c r="C8" s="49"/>
    </row>
    <row r="9" spans="1:3" x14ac:dyDescent="0.35">
      <c r="A9" s="20" t="s">
        <v>35</v>
      </c>
      <c r="B9" s="49">
        <v>23219573</v>
      </c>
      <c r="C9" s="49"/>
    </row>
    <row r="10" spans="1:3" x14ac:dyDescent="0.35">
      <c r="A10" s="20" t="s">
        <v>36</v>
      </c>
      <c r="B10" s="51" t="s">
        <v>124</v>
      </c>
      <c r="C10" s="52"/>
    </row>
    <row r="11" spans="1:3" x14ac:dyDescent="0.35">
      <c r="A11" s="20" t="s">
        <v>38</v>
      </c>
      <c r="B11" s="70">
        <v>4000000000</v>
      </c>
      <c r="C11" s="71"/>
    </row>
    <row r="12" spans="1:3" x14ac:dyDescent="0.35">
      <c r="A12" s="20" t="s">
        <v>39</v>
      </c>
      <c r="B12" s="70">
        <v>1800000</v>
      </c>
      <c r="C12" s="71"/>
    </row>
    <row r="13" spans="1:3" x14ac:dyDescent="0.35">
      <c r="A13" s="20" t="s">
        <v>40</v>
      </c>
      <c r="B13" s="51" t="s">
        <v>114</v>
      </c>
      <c r="C13" s="52"/>
    </row>
    <row r="14" spans="1:3" x14ac:dyDescent="0.35">
      <c r="A14" s="20" t="s">
        <v>41</v>
      </c>
      <c r="B14" s="50" t="s">
        <v>165</v>
      </c>
      <c r="C14" s="49"/>
    </row>
    <row r="15" spans="1:3" x14ac:dyDescent="0.35">
      <c r="A15" s="20" t="s">
        <v>42</v>
      </c>
      <c r="B15" s="49" t="s">
        <v>109</v>
      </c>
      <c r="C15" s="49"/>
    </row>
    <row r="16" spans="1:3" x14ac:dyDescent="0.35">
      <c r="A16" s="20" t="s">
        <v>43</v>
      </c>
      <c r="B16" s="49"/>
      <c r="C16" s="49"/>
    </row>
    <row r="17" spans="1:3" x14ac:dyDescent="0.35">
      <c r="A17" s="74" t="s">
        <v>44</v>
      </c>
      <c r="B17" s="49"/>
      <c r="C17" s="49"/>
    </row>
    <row r="18" spans="1:3" x14ac:dyDescent="0.35">
      <c r="A18" s="75"/>
      <c r="B18" s="10" t="s">
        <v>45</v>
      </c>
      <c r="C18" s="10" t="s">
        <v>46</v>
      </c>
    </row>
    <row r="19" spans="1:3" x14ac:dyDescent="0.35">
      <c r="A19" s="75"/>
      <c r="B19" s="6" t="s">
        <v>47</v>
      </c>
      <c r="C19" s="6"/>
    </row>
    <row r="20" spans="1:3" x14ac:dyDescent="0.35">
      <c r="A20" s="75"/>
      <c r="B20" s="6"/>
      <c r="C20" s="6"/>
    </row>
    <row r="21" spans="1:3" x14ac:dyDescent="0.35">
      <c r="A21" s="76"/>
      <c r="B21" s="6"/>
      <c r="C21" s="6"/>
    </row>
    <row r="22" spans="1:3" x14ac:dyDescent="0.35">
      <c r="A22" s="20" t="s">
        <v>48</v>
      </c>
      <c r="B22" s="49"/>
      <c r="C22" s="49"/>
    </row>
    <row r="23" spans="1:3" x14ac:dyDescent="0.35">
      <c r="A23" s="20" t="s">
        <v>49</v>
      </c>
      <c r="B23" s="77"/>
      <c r="C23" s="78"/>
    </row>
    <row r="24" spans="1:3" x14ac:dyDescent="0.35">
      <c r="A24" s="20" t="s">
        <v>50</v>
      </c>
      <c r="B24" s="49" t="s">
        <v>128</v>
      </c>
      <c r="C24" s="49"/>
    </row>
    <row r="25" spans="1:3" x14ac:dyDescent="0.35">
      <c r="A25" s="20" t="s">
        <v>51</v>
      </c>
      <c r="B25" s="49"/>
      <c r="C25" s="49"/>
    </row>
    <row r="26" spans="1:3" x14ac:dyDescent="0.35">
      <c r="A26" s="20" t="s">
        <v>52</v>
      </c>
      <c r="B26" s="49"/>
      <c r="C26" s="49"/>
    </row>
    <row r="27" spans="1:3" x14ac:dyDescent="0.35">
      <c r="A27" s="19" t="s">
        <v>53</v>
      </c>
      <c r="B27" s="49"/>
      <c r="C27" s="49"/>
    </row>
    <row r="28" spans="1:3" x14ac:dyDescent="0.35">
      <c r="A28" s="79" t="s">
        <v>54</v>
      </c>
      <c r="B28" s="79"/>
      <c r="C28" s="79"/>
    </row>
    <row r="29" spans="1:3" x14ac:dyDescent="0.35">
      <c r="A29" s="72" t="s">
        <v>55</v>
      </c>
      <c r="B29" s="73"/>
      <c r="C29" s="11"/>
    </row>
    <row r="30" spans="1:3" x14ac:dyDescent="0.35">
      <c r="A30" s="72" t="s">
        <v>56</v>
      </c>
      <c r="B30" s="73"/>
      <c r="C30" s="11"/>
    </row>
    <row r="31" spans="1:3" x14ac:dyDescent="0.35">
      <c r="A31" s="72" t="s">
        <v>57</v>
      </c>
      <c r="B31" s="73"/>
      <c r="C31" s="12"/>
    </row>
    <row r="32" spans="1:3" x14ac:dyDescent="0.35">
      <c r="A32" s="72" t="s">
        <v>58</v>
      </c>
      <c r="B32" s="73"/>
      <c r="C32" s="11"/>
    </row>
    <row r="33" spans="1:3" x14ac:dyDescent="0.35">
      <c r="A33" s="72" t="s">
        <v>59</v>
      </c>
      <c r="B33" s="73"/>
      <c r="C33" s="11"/>
    </row>
    <row r="34" spans="1:3" x14ac:dyDescent="0.35">
      <c r="A34" s="72" t="s">
        <v>60</v>
      </c>
      <c r="B34" s="73"/>
      <c r="C34" s="13"/>
    </row>
    <row r="35" spans="1:3" x14ac:dyDescent="0.35">
      <c r="A35" s="68" t="s">
        <v>61</v>
      </c>
      <c r="B35" s="69"/>
      <c r="C35" s="14"/>
    </row>
    <row r="36" spans="1:3" x14ac:dyDescent="0.35">
      <c r="A36" s="68" t="s">
        <v>62</v>
      </c>
      <c r="B36" s="69"/>
      <c r="C36" s="15"/>
    </row>
    <row r="37" spans="1:3" x14ac:dyDescent="0.35">
      <c r="A37" s="80" t="s">
        <v>63</v>
      </c>
      <c r="B37" s="81"/>
      <c r="C37" s="15"/>
    </row>
    <row r="38" spans="1:3" x14ac:dyDescent="0.35">
      <c r="A38" s="82"/>
      <c r="B38" s="83"/>
      <c r="C38" s="15"/>
    </row>
    <row r="39" spans="1:3" x14ac:dyDescent="0.35">
      <c r="A39" s="84"/>
      <c r="B39" s="85"/>
      <c r="C39" s="15"/>
    </row>
    <row r="40" spans="1:3" x14ac:dyDescent="0.35">
      <c r="A40" s="86" t="s">
        <v>64</v>
      </c>
      <c r="B40" s="86"/>
      <c r="C40" s="86"/>
    </row>
    <row r="41" spans="1:3" x14ac:dyDescent="0.35">
      <c r="A41" s="17" t="s">
        <v>65</v>
      </c>
      <c r="B41" s="18"/>
      <c r="C41" s="15"/>
    </row>
    <row r="42" spans="1:3" x14ac:dyDescent="0.35">
      <c r="A42" s="68" t="s">
        <v>66</v>
      </c>
      <c r="B42" s="69"/>
      <c r="C42" s="15"/>
    </row>
    <row r="43" spans="1:3" x14ac:dyDescent="0.35">
      <c r="A43" s="68" t="s">
        <v>67</v>
      </c>
      <c r="B43" s="69"/>
      <c r="C43" s="15"/>
    </row>
    <row r="44" spans="1:3" x14ac:dyDescent="0.35">
      <c r="A44" s="17" t="s">
        <v>68</v>
      </c>
      <c r="B44" s="18"/>
      <c r="C44" s="15"/>
    </row>
    <row r="45" spans="1:3" x14ac:dyDescent="0.35">
      <c r="A45" s="17" t="s">
        <v>69</v>
      </c>
      <c r="B45" s="18"/>
      <c r="C45" s="15"/>
    </row>
    <row r="46" spans="1:3" x14ac:dyDescent="0.35">
      <c r="A46" s="68" t="s">
        <v>70</v>
      </c>
      <c r="B46" s="69"/>
      <c r="C46" s="15"/>
    </row>
    <row r="47" spans="1:3" x14ac:dyDescent="0.35">
      <c r="A47" s="17" t="s">
        <v>71</v>
      </c>
      <c r="B47" s="16"/>
      <c r="C47" s="15"/>
    </row>
    <row r="48" spans="1:3" x14ac:dyDescent="0.35">
      <c r="A48" s="68" t="s">
        <v>72</v>
      </c>
      <c r="B48" s="69"/>
      <c r="C48" s="15"/>
    </row>
    <row r="49" spans="1:3" x14ac:dyDescent="0.35">
      <c r="A49" s="68" t="s">
        <v>73</v>
      </c>
      <c r="B49" s="69"/>
      <c r="C49" s="15"/>
    </row>
    <row r="50" spans="1:3" x14ac:dyDescent="0.35">
      <c r="A50" s="68" t="s">
        <v>63</v>
      </c>
      <c r="B50" s="69"/>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F5822F7A-4BF3-4823-9103-937355A2A132}">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1" zoomScaleNormal="100" workbookViewId="0">
      <selection activeCell="B31" sqref="B31:C31"/>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87" t="s">
        <v>74</v>
      </c>
      <c r="B1" s="87"/>
      <c r="C1" s="87"/>
    </row>
    <row r="2" spans="1:9" ht="15" customHeight="1" x14ac:dyDescent="0.35">
      <c r="A2" s="35" t="s">
        <v>33</v>
      </c>
      <c r="B2" s="91" t="str">
        <f>'AUTOS NOTA 321'!B2:C2</f>
        <v>SINIESTRO 135006521  LEGIS APJ32635</v>
      </c>
      <c r="C2" s="92"/>
    </row>
    <row r="3" spans="1:9" x14ac:dyDescent="0.35">
      <c r="A3" s="36" t="s">
        <v>1</v>
      </c>
      <c r="B3" s="106" t="str">
        <f>'AUTOS  NOTA 322'!B2:C2</f>
        <v>110013003008-2024-00300-00</v>
      </c>
      <c r="C3" s="106"/>
    </row>
    <row r="4" spans="1:9" x14ac:dyDescent="0.35">
      <c r="A4" s="36" t="s">
        <v>2</v>
      </c>
      <c r="B4" s="106" t="str">
        <f>'AUTOS  NOTA 322'!B3:C3</f>
        <v>JUZGADO OCTAVO (8) CIVIL CIRCUITO DE BOGOTA D.C.</v>
      </c>
      <c r="C4" s="106"/>
    </row>
    <row r="5" spans="1:9" x14ac:dyDescent="0.35">
      <c r="A5" s="36" t="s">
        <v>3</v>
      </c>
      <c r="B5" s="106" t="str">
        <f>'AUTOS  NOTA 322'!B4:C4</f>
        <v>ALFREDO NAVAS PARAMO
TRANSPORTES AGUDELO LOPEZ S.A.S
ALLIANZ SEGUROS S.A.</v>
      </c>
      <c r="C5" s="106"/>
    </row>
    <row r="6" spans="1:9" ht="15" customHeight="1" x14ac:dyDescent="0.35">
      <c r="A6" s="36" t="s">
        <v>4</v>
      </c>
      <c r="B6" s="106" t="str">
        <f>'AUTOS  NOTA 322'!B5:C5</f>
        <v>NELLY MONGUI LUNA (COMPAÑERA PERMANENTE) 17/09/1967
ESTEFANY YORGELIS CARRILLO LUNA (HIJA) 15/02/2000
INGRID KARINA LUNA (HIJA DE CRIANZA) 22/08/1988
BRAYAN DARIO CARRILLO  LUNA (HIJO) 06/09/1998</v>
      </c>
      <c r="C6" s="106"/>
    </row>
    <row r="7" spans="1:9" x14ac:dyDescent="0.35">
      <c r="A7" s="36" t="s">
        <v>5</v>
      </c>
      <c r="B7" s="106" t="str">
        <f>'AUTOS  NOTA 322'!B6:C6</f>
        <v>DEMANDA DIRECTA</v>
      </c>
      <c r="C7" s="106"/>
    </row>
    <row r="8" spans="1:9" x14ac:dyDescent="0.35">
      <c r="A8" s="38" t="s">
        <v>34</v>
      </c>
      <c r="B8" s="106" t="str">
        <f>'AUTOS  NOTA 322'!B7:C8</f>
        <v>RUBEN DARIO CARRILLO ARIZA</v>
      </c>
      <c r="C8" s="106"/>
    </row>
    <row r="9" spans="1:9" ht="29" x14ac:dyDescent="0.35">
      <c r="A9" s="36" t="s">
        <v>75</v>
      </c>
      <c r="B9" s="104">
        <f>SUM(C11,C12,C14,C15,C17)</f>
        <v>933955200</v>
      </c>
      <c r="C9" s="105"/>
    </row>
    <row r="10" spans="1:9" x14ac:dyDescent="0.35">
      <c r="A10" s="107" t="s">
        <v>76</v>
      </c>
      <c r="B10" s="96" t="s">
        <v>77</v>
      </c>
      <c r="C10" s="97"/>
    </row>
    <row r="11" spans="1:9" x14ac:dyDescent="0.35">
      <c r="A11" s="107"/>
      <c r="B11" s="37" t="s">
        <v>78</v>
      </c>
      <c r="C11" s="45">
        <v>153955200</v>
      </c>
    </row>
    <row r="12" spans="1:9" x14ac:dyDescent="0.35">
      <c r="A12" s="107"/>
      <c r="B12" s="37" t="s">
        <v>79</v>
      </c>
      <c r="C12" s="32"/>
    </row>
    <row r="13" spans="1:9" x14ac:dyDescent="0.35">
      <c r="A13" s="107"/>
      <c r="B13" s="96"/>
      <c r="C13" s="97"/>
    </row>
    <row r="14" spans="1:9" x14ac:dyDescent="0.35">
      <c r="A14" s="107"/>
      <c r="B14" s="37" t="s">
        <v>80</v>
      </c>
      <c r="C14" s="44">
        <v>520000000</v>
      </c>
    </row>
    <row r="15" spans="1:9" x14ac:dyDescent="0.35">
      <c r="A15" s="107"/>
      <c r="B15" s="37" t="s">
        <v>167</v>
      </c>
      <c r="C15" s="44">
        <v>260000000</v>
      </c>
      <c r="E15" t="s">
        <v>81</v>
      </c>
      <c r="F15" s="22">
        <v>0.7</v>
      </c>
    </row>
    <row r="16" spans="1:9" x14ac:dyDescent="0.35">
      <c r="A16" s="107"/>
      <c r="B16" s="96" t="s">
        <v>82</v>
      </c>
      <c r="C16" s="97"/>
      <c r="E16" t="s">
        <v>83</v>
      </c>
      <c r="F16" s="23">
        <v>0.3</v>
      </c>
      <c r="I16" s="25"/>
    </row>
    <row r="17" spans="1:9" x14ac:dyDescent="0.35">
      <c r="A17" s="107"/>
      <c r="B17" s="37"/>
      <c r="C17" s="40"/>
      <c r="F17" s="26"/>
      <c r="I17" s="25"/>
    </row>
    <row r="18" spans="1:9" ht="23.25" customHeight="1" x14ac:dyDescent="0.35">
      <c r="A18" s="39" t="s">
        <v>84</v>
      </c>
      <c r="B18" s="91" t="s">
        <v>83</v>
      </c>
      <c r="C18" s="92"/>
    </row>
    <row r="19" spans="1:9" ht="58" x14ac:dyDescent="0.35">
      <c r="A19" s="36" t="s">
        <v>85</v>
      </c>
      <c r="B19" s="98" t="s">
        <v>175</v>
      </c>
      <c r="C19" s="99"/>
    </row>
    <row r="20" spans="1:9" ht="15" customHeight="1" x14ac:dyDescent="0.35">
      <c r="A20" s="21" t="s">
        <v>86</v>
      </c>
      <c r="B20" s="93">
        <f>((C22+C23+C25+C26+C30+C28+C32+C34+C29+C33)-C37)*C36*C38</f>
        <v>422155200</v>
      </c>
      <c r="C20" s="93"/>
    </row>
    <row r="21" spans="1:9" x14ac:dyDescent="0.35">
      <c r="A21" s="7" t="s">
        <v>87</v>
      </c>
      <c r="B21" s="100" t="s">
        <v>77</v>
      </c>
      <c r="C21" s="101"/>
    </row>
    <row r="22" spans="1:9" x14ac:dyDescent="0.35">
      <c r="A22" s="102"/>
      <c r="B22" s="37" t="s">
        <v>78</v>
      </c>
      <c r="C22" s="32">
        <v>153955200</v>
      </c>
    </row>
    <row r="23" spans="1:9" x14ac:dyDescent="0.35">
      <c r="A23" s="103"/>
      <c r="B23" s="37" t="s">
        <v>79</v>
      </c>
      <c r="C23" s="32">
        <v>0</v>
      </c>
    </row>
    <row r="24" spans="1:9" x14ac:dyDescent="0.35">
      <c r="A24" s="103"/>
      <c r="B24" s="96" t="s">
        <v>88</v>
      </c>
      <c r="C24" s="97"/>
    </row>
    <row r="25" spans="1:9" x14ac:dyDescent="0.35">
      <c r="A25" s="103"/>
      <c r="B25" s="37" t="s">
        <v>80</v>
      </c>
      <c r="C25" s="32">
        <v>180000000</v>
      </c>
    </row>
    <row r="26" spans="1:9" ht="29.15" customHeight="1" x14ac:dyDescent="0.35">
      <c r="A26" s="103"/>
      <c r="B26" s="37" t="s">
        <v>167</v>
      </c>
      <c r="C26" s="32">
        <v>90000000</v>
      </c>
    </row>
    <row r="27" spans="1:9" x14ac:dyDescent="0.35">
      <c r="A27" s="103"/>
      <c r="B27" s="96" t="s">
        <v>89</v>
      </c>
      <c r="C27" s="97"/>
    </row>
    <row r="28" spans="1:9" x14ac:dyDescent="0.35">
      <c r="A28" s="103"/>
      <c r="B28" s="37" t="s">
        <v>168</v>
      </c>
      <c r="C28" s="32">
        <v>0</v>
      </c>
    </row>
    <row r="29" spans="1:9" x14ac:dyDescent="0.35">
      <c r="A29" s="103"/>
      <c r="B29" s="37" t="s">
        <v>78</v>
      </c>
      <c r="C29" s="45"/>
    </row>
    <row r="30" spans="1:9" x14ac:dyDescent="0.35">
      <c r="A30" s="103"/>
      <c r="B30" s="37" t="s">
        <v>79</v>
      </c>
      <c r="C30" s="32">
        <v>0</v>
      </c>
    </row>
    <row r="31" spans="1:9" x14ac:dyDescent="0.35">
      <c r="A31" s="103"/>
      <c r="B31" s="96" t="s">
        <v>90</v>
      </c>
      <c r="C31" s="97"/>
    </row>
    <row r="32" spans="1:9" x14ac:dyDescent="0.35">
      <c r="A32" s="103"/>
      <c r="B32" s="37"/>
      <c r="C32" s="32"/>
    </row>
    <row r="33" spans="1:3" x14ac:dyDescent="0.35">
      <c r="A33" s="103"/>
      <c r="B33" s="37" t="s">
        <v>78</v>
      </c>
      <c r="C33" s="32">
        <v>0</v>
      </c>
    </row>
    <row r="34" spans="1:3" x14ac:dyDescent="0.35">
      <c r="A34" s="103"/>
      <c r="B34" s="37" t="s">
        <v>79</v>
      </c>
      <c r="C34" s="32">
        <v>0</v>
      </c>
    </row>
    <row r="35" spans="1:3" x14ac:dyDescent="0.35">
      <c r="A35" s="103"/>
      <c r="B35" s="96" t="s">
        <v>91</v>
      </c>
      <c r="C35" s="97"/>
    </row>
    <row r="36" spans="1:3" x14ac:dyDescent="0.35">
      <c r="A36" s="103"/>
      <c r="B36" s="37" t="s">
        <v>92</v>
      </c>
      <c r="C36" s="33">
        <v>1</v>
      </c>
    </row>
    <row r="37" spans="1:3" x14ac:dyDescent="0.35">
      <c r="A37" s="103"/>
      <c r="B37" s="37" t="s">
        <v>39</v>
      </c>
      <c r="C37" s="34">
        <v>1800000</v>
      </c>
    </row>
    <row r="38" spans="1:3" x14ac:dyDescent="0.35">
      <c r="A38" s="103"/>
      <c r="B38" s="37" t="s">
        <v>93</v>
      </c>
      <c r="C38" s="33">
        <v>1</v>
      </c>
    </row>
    <row r="39" spans="1:3" x14ac:dyDescent="0.35">
      <c r="A39" s="24" t="s">
        <v>94</v>
      </c>
      <c r="B39" s="93">
        <f>IFERROR(B20*(VLOOKUP(B18,E15:F17,2,0)),16666)</f>
        <v>126646560</v>
      </c>
      <c r="C39" s="93"/>
    </row>
    <row r="40" spans="1:3" ht="93" customHeight="1" x14ac:dyDescent="0.35">
      <c r="A40" s="36" t="s">
        <v>95</v>
      </c>
      <c r="B40" s="94" t="s">
        <v>176</v>
      </c>
      <c r="C40" s="95"/>
    </row>
    <row r="41" spans="1:3" ht="211.5" customHeight="1" x14ac:dyDescent="0.35">
      <c r="A41" s="36" t="s">
        <v>96</v>
      </c>
      <c r="B41" s="89" t="s">
        <v>173</v>
      </c>
      <c r="C41" s="90"/>
    </row>
    <row r="42" spans="1:3" ht="26.15" customHeight="1" x14ac:dyDescent="0.35">
      <c r="A42" s="42" t="s">
        <v>97</v>
      </c>
      <c r="B42" s="42"/>
      <c r="C42" s="42"/>
    </row>
    <row r="43" spans="1:3" x14ac:dyDescent="0.35">
      <c r="A43" s="41" t="s">
        <v>98</v>
      </c>
      <c r="B43" s="88" t="s">
        <v>171</v>
      </c>
      <c r="C43" s="88"/>
    </row>
    <row r="44" spans="1:3" ht="41.15" customHeight="1" x14ac:dyDescent="0.35">
      <c r="A44" s="41" t="s">
        <v>99</v>
      </c>
      <c r="B44" s="88" t="s">
        <v>172</v>
      </c>
      <c r="C44" s="8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7" t="s">
        <v>100</v>
      </c>
      <c r="B1" s="87"/>
      <c r="C1" s="87"/>
    </row>
    <row r="2" spans="1:3" x14ac:dyDescent="0.35">
      <c r="A2" s="20" t="s">
        <v>33</v>
      </c>
      <c r="B2" s="77" t="str">
        <f>'AUTOS NOTA 324'!B2:C2</f>
        <v>SINIESTRO 135006521  LEGIS APJ32635</v>
      </c>
      <c r="C2" s="78"/>
    </row>
    <row r="3" spans="1:3" x14ac:dyDescent="0.35">
      <c r="A3" s="5" t="s">
        <v>1</v>
      </c>
      <c r="B3" s="49" t="str">
        <f>'AUTOS  NOTA 322'!B2:C2</f>
        <v>110013003008-2024-00300-00</v>
      </c>
      <c r="C3" s="49"/>
    </row>
    <row r="4" spans="1:3" x14ac:dyDescent="0.35">
      <c r="A4" s="5" t="s">
        <v>2</v>
      </c>
      <c r="B4" s="49" t="str">
        <f>'AUTOS  NOTA 322'!B3:C3</f>
        <v>JUZGADO OCTAVO (8) CIVIL CIRCUITO DE BOGOTA D.C.</v>
      </c>
      <c r="C4" s="49"/>
    </row>
    <row r="5" spans="1:3" x14ac:dyDescent="0.35">
      <c r="A5" s="5" t="s">
        <v>3</v>
      </c>
      <c r="B5" s="49" t="str">
        <f>'AUTOS  NOTA 322'!B4:C4</f>
        <v>ALFREDO NAVAS PARAMO
TRANSPORTES AGUDELO LOPEZ S.A.S
ALLIANZ SEGUROS S.A.</v>
      </c>
      <c r="C5" s="49"/>
    </row>
    <row r="6" spans="1:3" ht="15" customHeight="1" x14ac:dyDescent="0.35">
      <c r="A6" s="5" t="s">
        <v>4</v>
      </c>
      <c r="B6" s="49" t="str">
        <f>'AUTOS  NOTA 322'!B5:C5</f>
        <v>NELLY MONGUI LUNA (COMPAÑERA PERMANENTE) 17/09/1967
ESTEFANY YORGELIS CARRILLO LUNA (HIJA) 15/02/2000
INGRID KARINA LUNA (HIJA DE CRIANZA) 22/08/1988
BRAYAN DARIO CARRILLO  LUNA (HIJO) 06/09/1998</v>
      </c>
      <c r="C6" s="49"/>
    </row>
    <row r="7" spans="1:3" ht="15" customHeight="1" x14ac:dyDescent="0.35">
      <c r="A7" s="5" t="s">
        <v>5</v>
      </c>
      <c r="B7" s="49" t="str">
        <f>'AUTOS  NOTA 322'!B6:C6</f>
        <v>DEMANDA DIRECTA</v>
      </c>
      <c r="C7" s="49"/>
    </row>
    <row r="8" spans="1:3" ht="15" customHeight="1" x14ac:dyDescent="0.35">
      <c r="A8" s="31" t="s">
        <v>34</v>
      </c>
      <c r="B8" s="49" t="str">
        <f>'AUTOS  NOTA 322'!B7:C8</f>
        <v>RUBEN DARIO CARRILLO ARIZA</v>
      </c>
      <c r="C8" s="49"/>
    </row>
    <row r="9" spans="1:3" ht="19" customHeight="1" x14ac:dyDescent="0.35">
      <c r="A9" s="5" t="s">
        <v>101</v>
      </c>
      <c r="B9" s="49"/>
      <c r="C9" s="49"/>
    </row>
    <row r="10" spans="1:3" x14ac:dyDescent="0.35">
      <c r="A10" s="7" t="s">
        <v>87</v>
      </c>
      <c r="B10" s="110">
        <f>'AUTOS NOTA 324'!B20:C20</f>
        <v>422155200</v>
      </c>
      <c r="C10" s="110"/>
    </row>
    <row r="11" spans="1:3" x14ac:dyDescent="0.35">
      <c r="A11" s="7" t="s">
        <v>102</v>
      </c>
      <c r="B11" s="111">
        <f>'AUTOS NOTA 324'!B39:C39</f>
        <v>126646560</v>
      </c>
      <c r="C11" s="49"/>
    </row>
    <row r="12" spans="1:3" ht="29" x14ac:dyDescent="0.35">
      <c r="A12" s="7" t="s">
        <v>103</v>
      </c>
      <c r="B12" s="108"/>
      <c r="C12" s="109"/>
    </row>
    <row r="13" spans="1:3" ht="43.5" x14ac:dyDescent="0.35">
      <c r="A13" s="5" t="s">
        <v>104</v>
      </c>
      <c r="B13" s="49"/>
      <c r="C13" s="49"/>
    </row>
    <row r="14" spans="1:3" ht="43.5" x14ac:dyDescent="0.35">
      <c r="A14" s="5" t="s">
        <v>105</v>
      </c>
      <c r="B14" s="49"/>
      <c r="C14" s="49"/>
    </row>
    <row r="15" spans="1:3" x14ac:dyDescent="0.35">
      <c r="A15" s="5" t="s">
        <v>106</v>
      </c>
      <c r="B15" s="6"/>
      <c r="C15" s="6"/>
    </row>
    <row r="16" spans="1:3" x14ac:dyDescent="0.35">
      <c r="A16" s="7" t="s">
        <v>107</v>
      </c>
      <c r="B16" s="49"/>
      <c r="C16" s="49"/>
    </row>
    <row r="17" spans="1:3" x14ac:dyDescent="0.35">
      <c r="A17" s="6" t="s">
        <v>108</v>
      </c>
      <c r="B17" s="109"/>
      <c r="C17" s="10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13521-A640-43DD-80B7-FFD72E96D8CA}">
  <sheetPr>
    <tabColor theme="3" tint="-0.499984740745262"/>
  </sheetPr>
  <dimension ref="A1:H24"/>
  <sheetViews>
    <sheetView tabSelected="1"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116" t="s">
        <v>177</v>
      </c>
      <c r="B1" s="116"/>
      <c r="C1" s="116"/>
    </row>
    <row r="2" spans="1:3" x14ac:dyDescent="0.35">
      <c r="A2" s="46" t="s">
        <v>33</v>
      </c>
      <c r="B2" s="77" t="s">
        <v>182</v>
      </c>
      <c r="C2" s="78"/>
    </row>
    <row r="3" spans="1:3" x14ac:dyDescent="0.35">
      <c r="A3" s="5" t="s">
        <v>1</v>
      </c>
      <c r="B3" s="55" t="s">
        <v>154</v>
      </c>
      <c r="C3" s="56"/>
    </row>
    <row r="4" spans="1:3" x14ac:dyDescent="0.35">
      <c r="A4" s="5" t="s">
        <v>2</v>
      </c>
      <c r="B4" s="51" t="s">
        <v>155</v>
      </c>
      <c r="C4" s="52"/>
    </row>
    <row r="5" spans="1:3" ht="15" customHeight="1" x14ac:dyDescent="0.35">
      <c r="A5" s="5" t="s">
        <v>3</v>
      </c>
      <c r="B5" s="51" t="s">
        <v>156</v>
      </c>
      <c r="C5" s="52"/>
    </row>
    <row r="6" spans="1:3" ht="15" customHeight="1" x14ac:dyDescent="0.35">
      <c r="A6" s="5" t="s">
        <v>4</v>
      </c>
      <c r="B6" s="57" t="s">
        <v>174</v>
      </c>
      <c r="C6" s="52"/>
    </row>
    <row r="7" spans="1:3" x14ac:dyDescent="0.35">
      <c r="A7" s="5" t="s">
        <v>5</v>
      </c>
      <c r="B7" s="49" t="s">
        <v>123</v>
      </c>
      <c r="C7" s="49"/>
    </row>
    <row r="8" spans="1:3" x14ac:dyDescent="0.35">
      <c r="A8" s="5" t="s">
        <v>101</v>
      </c>
      <c r="B8" s="49" t="s">
        <v>83</v>
      </c>
      <c r="C8" s="49"/>
    </row>
    <row r="9" spans="1:3" x14ac:dyDescent="0.35">
      <c r="A9" s="7" t="s">
        <v>87</v>
      </c>
      <c r="B9" s="112">
        <v>422155200</v>
      </c>
      <c r="C9" s="110"/>
    </row>
    <row r="10" spans="1:3" x14ac:dyDescent="0.35">
      <c r="A10" s="5" t="s">
        <v>178</v>
      </c>
      <c r="B10" s="113">
        <v>0</v>
      </c>
      <c r="C10" s="114"/>
    </row>
    <row r="11" spans="1:3" ht="52.5" customHeight="1" x14ac:dyDescent="0.35">
      <c r="A11" s="5" t="s">
        <v>179</v>
      </c>
      <c r="B11" s="50" t="s">
        <v>183</v>
      </c>
      <c r="C11" s="49"/>
    </row>
    <row r="12" spans="1:3" x14ac:dyDescent="0.35">
      <c r="A12" s="5" t="s">
        <v>180</v>
      </c>
      <c r="B12" s="115" t="s">
        <v>184</v>
      </c>
      <c r="C12" s="115"/>
    </row>
    <row r="13" spans="1:3" x14ac:dyDescent="0.35">
      <c r="A13" s="5" t="s">
        <v>181</v>
      </c>
      <c r="B13" s="49" t="s">
        <v>185</v>
      </c>
      <c r="C13" s="49"/>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5659DD5-0E12-48CD-8A88-8C523C160DA8}">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40</v>
      </c>
      <c r="B1" t="s">
        <v>109</v>
      </c>
      <c r="C1" s="9" t="s">
        <v>44</v>
      </c>
      <c r="D1" s="9" t="s">
        <v>110</v>
      </c>
      <c r="E1" s="3" t="s">
        <v>50</v>
      </c>
      <c r="F1" s="2" t="s">
        <v>81</v>
      </c>
      <c r="G1" s="4">
        <v>0</v>
      </c>
      <c r="H1" t="s">
        <v>16</v>
      </c>
      <c r="I1" t="s">
        <v>111</v>
      </c>
      <c r="K1" t="s">
        <v>112</v>
      </c>
      <c r="L1" s="30" t="s">
        <v>113</v>
      </c>
      <c r="M1" t="s">
        <v>114</v>
      </c>
      <c r="N1" t="s">
        <v>81</v>
      </c>
      <c r="O1" t="s">
        <v>115</v>
      </c>
    </row>
    <row r="2" spans="1:15" x14ac:dyDescent="0.35">
      <c r="A2" t="s">
        <v>114</v>
      </c>
      <c r="B2" t="s">
        <v>116</v>
      </c>
      <c r="C2" t="s">
        <v>117</v>
      </c>
      <c r="D2" s="2" t="s">
        <v>118</v>
      </c>
      <c r="E2" s="1" t="s">
        <v>119</v>
      </c>
      <c r="F2" s="2" t="s">
        <v>120</v>
      </c>
      <c r="G2" s="4">
        <v>0.7</v>
      </c>
      <c r="H2" t="s">
        <v>121</v>
      </c>
      <c r="I2" t="s">
        <v>122</v>
      </c>
      <c r="K2" t="s">
        <v>123</v>
      </c>
      <c r="L2" s="30" t="s">
        <v>124</v>
      </c>
      <c r="M2" t="s">
        <v>125</v>
      </c>
      <c r="N2" t="s">
        <v>83</v>
      </c>
      <c r="O2" t="s">
        <v>116</v>
      </c>
    </row>
    <row r="3" spans="1:15" x14ac:dyDescent="0.35">
      <c r="A3" t="s">
        <v>125</v>
      </c>
      <c r="C3" t="s">
        <v>126</v>
      </c>
      <c r="D3" s="2" t="s">
        <v>127</v>
      </c>
      <c r="E3" s="1" t="s">
        <v>128</v>
      </c>
      <c r="F3" s="2" t="s">
        <v>83</v>
      </c>
      <c r="G3" s="4">
        <v>0.3</v>
      </c>
      <c r="H3" t="s">
        <v>129</v>
      </c>
      <c r="I3" t="s">
        <v>130</v>
      </c>
      <c r="L3" s="30" t="s">
        <v>37</v>
      </c>
      <c r="M3" t="s">
        <v>131</v>
      </c>
      <c r="N3" t="s">
        <v>120</v>
      </c>
    </row>
    <row r="4" spans="1:15" x14ac:dyDescent="0.35">
      <c r="A4" t="s">
        <v>131</v>
      </c>
      <c r="C4" t="s">
        <v>132</v>
      </c>
      <c r="E4" s="1" t="s">
        <v>133</v>
      </c>
      <c r="H4" t="s">
        <v>134</v>
      </c>
      <c r="I4" t="s">
        <v>135</v>
      </c>
      <c r="L4" t="s">
        <v>136</v>
      </c>
    </row>
    <row r="5" spans="1:15" x14ac:dyDescent="0.35">
      <c r="A5" t="s">
        <v>137</v>
      </c>
      <c r="E5" s="1" t="s">
        <v>138</v>
      </c>
      <c r="H5" t="s">
        <v>139</v>
      </c>
      <c r="I5" t="s">
        <v>140</v>
      </c>
      <c r="L5" s="30" t="s">
        <v>141</v>
      </c>
    </row>
    <row r="6" spans="1:15" x14ac:dyDescent="0.35">
      <c r="E6" s="1" t="s">
        <v>142</v>
      </c>
      <c r="I6" t="s">
        <v>143</v>
      </c>
      <c r="L6" s="30" t="s">
        <v>144</v>
      </c>
    </row>
    <row r="7" spans="1:15" x14ac:dyDescent="0.35">
      <c r="E7" s="1" t="s">
        <v>145</v>
      </c>
      <c r="I7" t="s">
        <v>146</v>
      </c>
      <c r="L7" s="30" t="s">
        <v>147</v>
      </c>
    </row>
    <row r="8" spans="1:15" x14ac:dyDescent="0.35">
      <c r="E8" s="1" t="s">
        <v>148</v>
      </c>
      <c r="L8" s="30" t="s">
        <v>89</v>
      </c>
    </row>
    <row r="9" spans="1:15" x14ac:dyDescent="0.35">
      <c r="L9" s="30" t="s">
        <v>149</v>
      </c>
    </row>
    <row r="10" spans="1:15" x14ac:dyDescent="0.35">
      <c r="L10" s="30" t="s">
        <v>150</v>
      </c>
    </row>
    <row r="11" spans="1:15" x14ac:dyDescent="0.35">
      <c r="L11" s="30" t="s">
        <v>151</v>
      </c>
    </row>
    <row r="12" spans="1:15" x14ac:dyDescent="0.35">
      <c r="L12" s="30" t="s">
        <v>152</v>
      </c>
    </row>
    <row r="13" spans="1:15" x14ac:dyDescent="0.35">
      <c r="L13" s="30" t="s">
        <v>153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TASACION </vt:lpstr>
      <vt:lpstr>AUTOS NOTA 325</vt:lpstr>
      <vt:lpstr>CONCEPTO CONCILICACIÓN NOTA 330</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2025-02-28T21:11:19Z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