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A26BE2A0-D93E-4CF4-8D8E-89922E808B27}"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8" l="1"/>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2" i="11"/>
  <c r="D34" i="5"/>
  <c r="D35" i="5"/>
  <c r="B8" i="17"/>
  <c r="B7" i="18"/>
  <c r="B6" i="18"/>
  <c r="B5" i="18"/>
  <c r="B4" i="18"/>
  <c r="B3" i="18"/>
  <c r="B7" i="17"/>
  <c r="B6" i="17"/>
  <c r="B5" i="17"/>
  <c r="B4" i="17"/>
  <c r="B3" i="17"/>
  <c r="B17" i="11"/>
  <c r="C11" i="11"/>
  <c r="C10" i="11"/>
  <c r="B7" i="10"/>
  <c r="B7" i="11" s="1"/>
  <c r="B7" i="14"/>
  <c r="B6" i="14"/>
  <c r="B5" i="14"/>
  <c r="B4" i="14"/>
  <c r="B3" i="14"/>
  <c r="B15" i="5"/>
  <c r="B8" i="11" s="1"/>
  <c r="B4" i="10"/>
  <c r="B4" i="11" s="1"/>
  <c r="B5" i="10"/>
  <c r="B5" i="11" s="1"/>
  <c r="B6" i="10"/>
  <c r="B6" i="11" s="1"/>
  <c r="B3" i="10"/>
  <c r="B3" i="11" s="1"/>
  <c r="B28" i="11" l="1"/>
  <c r="B9" i="17"/>
</calcChain>
</file>

<file path=xl/sharedStrings.xml><?xml version="1.0" encoding="utf-8"?>
<sst xmlns="http://schemas.openxmlformats.org/spreadsheetml/2006/main" count="293" uniqueCount="202">
  <si>
    <t>SOLICITUD DE ANTECEDENTES -ABOGADO EXTERNO-</t>
  </si>
  <si>
    <t>RADICADO(23 DIGITOS)</t>
  </si>
  <si>
    <t>520013103002-2024-00240-00</t>
  </si>
  <si>
    <t>JUZGADO</t>
  </si>
  <si>
    <t>JUZGADO SEGUNDO CIVIL DEL CIRCUITO DE PASTO</t>
  </si>
  <si>
    <t>DEMANDADO</t>
  </si>
  <si>
    <t>ALLIANZ SEGUROS DE VIDA S.A.</t>
  </si>
  <si>
    <t xml:space="preserve">DEMANDANTE </t>
  </si>
  <si>
    <t>DIEGO ANDRÉS LÓPEZ Y LÓPEZ GUERRERO - CC: 98.429.932 (TOMADOR/ASEGURADO) Nacido el 21 de mayo de 1977</t>
  </si>
  <si>
    <t>TIPO DE VINCULACION COMPAÑÍA</t>
  </si>
  <si>
    <t>DEMANDA DIRECTA</t>
  </si>
  <si>
    <t>NOMBRE DE LESIONADO O MUERTO (S)</t>
  </si>
  <si>
    <t>N/A</t>
  </si>
  <si>
    <t>FECHA DE LOS HECHOS</t>
  </si>
  <si>
    <t>Emisión del dictamen de PCL: 04 de marzo del 2023. 
Fecha estructuración PCL: 13 de septiembre del 2022</t>
  </si>
  <si>
    <t>FECHA DE SOLICITUD AUDIENCIA PREJUDICIAL</t>
  </si>
  <si>
    <t>02 de agosto del 2024</t>
  </si>
  <si>
    <t>FECHA DE AUDIENCIA PREJUDICIAL</t>
  </si>
  <si>
    <t>26 de agosto del 2024 (Allianz no asistió)</t>
  </si>
  <si>
    <t>AMPARO A AFECTAR</t>
  </si>
  <si>
    <t>INCAPACIDAD, INUTILIZACIÓN O DESMEMBRAMIENTO POR ENFERMEDAD O ACCIDENTE (el que se solicita afectar en la demanda)</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</si>
  <si>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</si>
  <si>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 indica en la demanda que el señor Diego Andrés López y López Guerrero, adquirió la póliza seguro vida Actuall No. 022962369/0, donde figura como tomador y asegurado y como beneficiarias las señoras Eneida Yisela Celis Benavides y Luisa Maria López Y López Celis. Es póliza cuenta con amparo de “incapacidad, inutilidad o desmembramiento por enfermedad o accidente” con un valor asegurado de $900.000.000.
Se afirma que, en septiembre del 2022, fue diagnosticado con varias enfermedades irreversibles, motivo por el cual la Junta de Calificación de Invalidez de Nariño, lo calificó con una pérdida de capacidad laboral del 69%. Dicho dictamen fue emitido el 04 de marzo del 2023 y la fecha de estructuración de la PCL es del 13 de septiembre del 2022. Entre otras, se tuvo en cuenta las siguientes enfermedades: (i) anemia por deficiencia de hierro secundaria a pérdida de sangre (crónica); (ii) Astigmatismo; (iii) Diabetes mellitus tipo 2; (iv) Hipertensión arterial; (v) Hipotiroidismo; (vi) Insuficiencia renal crónica 3B; (vii) Trastorno depresivo.
El 20 de febrero del 2023 se envió correo electrónico a Allianz, informando que de manera particular se acudiría a la Junta Regional de Calificación de Invalidez de Nariño, para determinar su estado de invalidez y afectar la póliza vida Actuall No. 022962369/0. El 21 de febrero del 2023 la aseguradora acusó recibido, y solicitó el envío del dictamen respectivo. El 27 de marzo del 2023 se envió a Allianz: (i) Historia clínica; (ii) dictamen de pérdida de capacidad laboral; (iii) copia del documento de identidad. La aseguradora acuso recibo de la información, y el 11 de abril del 2023, da respuesta, solicitando la copia de la historia clínica completa, de los exámenes de agudeza visual, conceptos actualizados de psicología, psiquiatría, oftalmología y nefrología, y la escritura pública o sentencia judicial donde se designa el apoyo judicial para el señor Diego Andrés López Y López.
El señor diego Andrés López Y López, a través de su esposa, interpuso acción de tutela, resuelta por el Juzgado 2 Civil del Circuito de Pasto, confirmando el incumplimiento de Allianz respecto de sus deberes de diligencia e información en la ejecución de la póliza; luego que solicitaron documentos que no se vinculan con la obligación que le corresponde. No obstante, el 12 de septiembre del 2023, la aseguradora nuevamente solicitó los mismos documentos al demandante. Asevera el actor que a la fecha no se ha dado respuesta de fondo a la solicitud pues Allianz no ha objetado ni procedido a afectar la póliza, lo cual genera el incumplimiento contractual que se demanda.  
</t>
  </si>
  <si>
    <t>VALOR DE LAS PRETENSIONES TOTALES DE LA DEMANDA (EN PESOS NO EN SMMLV)</t>
  </si>
  <si>
    <t>PERJUICIOS RECLAMADOS  (EN PESOS NO EN SMMLV)</t>
  </si>
  <si>
    <t>Patrimoniales</t>
  </si>
  <si>
    <t>Valor asegurado en el amaparo de "Incapacidad, inutilización o Desmb. por enferm. o accidente"</t>
  </si>
  <si>
    <t>Daño Emergente</t>
  </si>
  <si>
    <t>Extrapatrimoniales</t>
  </si>
  <si>
    <t>DAÑOS MATERIALES</t>
  </si>
  <si>
    <t>ASEGURADO</t>
  </si>
  <si>
    <t>DIEGO ANDRÉS LÓPEZ Y LÓPEZ GUERRERO</t>
  </si>
  <si>
    <t>NIT ASEGURADO</t>
  </si>
  <si>
    <t>CC: 98.429.932</t>
  </si>
  <si>
    <t xml:space="preserve">NO. PÓLIZA VINCULADA (LAS QUE SE NECESITE SOLICITAR). </t>
  </si>
  <si>
    <t>022962369/0 SEGURO DE VIDA ACTUALL</t>
  </si>
  <si>
    <t>FECHA DE ASIGNACIÓN</t>
  </si>
  <si>
    <t>25 de septiembre del 2024</t>
  </si>
  <si>
    <t>FECHA DE NOTIFICACIÓN</t>
  </si>
  <si>
    <t>01 de noviembre del 2024 (notificación por estados de la admisión de la demanda)</t>
  </si>
  <si>
    <t xml:space="preserve">FECHA DE CONTESTACION </t>
  </si>
  <si>
    <t>REMISION DE ANTECEDENTES - ABOGADO INTERNO-</t>
  </si>
  <si>
    <t>SINIESTRO - APLICATIVO</t>
  </si>
  <si>
    <t>SINIESTRO  125600161   APL214524</t>
  </si>
  <si>
    <t>Radicado(23 digitos)</t>
  </si>
  <si>
    <t>Juzgado</t>
  </si>
  <si>
    <t>Demandado</t>
  </si>
  <si>
    <t xml:space="preserve">Demandante </t>
  </si>
  <si>
    <t>Tipo de vinculacion compañía</t>
  </si>
  <si>
    <t>PÓLIZA</t>
  </si>
  <si>
    <t xml:space="preserve">INCAPACIDAD TOTAL Y PERMANENTE </t>
  </si>
  <si>
    <t>VALOR ASEGURADO</t>
  </si>
  <si>
    <t>DEDUCIBLE</t>
  </si>
  <si>
    <t>MODALIDAD</t>
  </si>
  <si>
    <t>OCURRENCIA</t>
  </si>
  <si>
    <t xml:space="preserve">VIGENCIA </t>
  </si>
  <si>
    <t>28/10/2021- 28/10/2022</t>
  </si>
  <si>
    <t xml:space="preserve">SINIESTRO DENTRO DE LA VIGENCIA? </t>
  </si>
  <si>
    <t>SI</t>
  </si>
  <si>
    <t>CARTERA A DÍA</t>
  </si>
  <si>
    <t>COASEGURO</t>
  </si>
  <si>
    <t xml:space="preserve">ASEGURADORAS  </t>
  </si>
  <si>
    <t xml:space="preserve">% DE PARTICIPACION </t>
  </si>
  <si>
    <t>REASEGURO</t>
  </si>
  <si>
    <t>CLASE DE REASEGURO</t>
  </si>
  <si>
    <t>MOTIVO DE LA DEMANDA</t>
  </si>
  <si>
    <t xml:space="preserve">Vida/RC medica- aviso de siniestro sin tramite </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</si>
  <si>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</si>
  <si>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</si>
  <si>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</si>
  <si>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</si>
  <si>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</si>
  <si>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</si>
  <si>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No se registran pagos </t>
  </si>
  <si>
    <t>• El informe sugiere objeción en razón a que el dictamen aportado por el asegurado fue solicitado por él mismo y no por su EPS o algún fondo de pensiones, no existe concepto de rehabilitación desfavorable, no tiene un historial prolongado de incapacidad continua, no se acogido al tratamiento medico y las patologías de diagnóstico son de corto tiempo de evolución y con evidente rehabilitación favorable; por otro lado, el asegurado registra afiliación al fondo de pensiones Colpensiones</t>
  </si>
  <si>
    <t>• No se evidencia un debido proceso de calificación que cumpla con la normativa vigente teniendo que el asegurado es cotizante principal al sistema de seguridad social en salud y pension</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</si>
  <si>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</si>
  <si>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</si>
  <si>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</si>
  <si>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</si>
  <si>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</si>
  <si>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</si>
  <si>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</si>
  <si>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</si>
  <si>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</si>
  <si>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</si>
  <si>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</si>
  <si>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</si>
  <si>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</si>
  <si>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</si>
  <si>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</si>
  <si>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</si>
  <si>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</si>
  <si>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</si>
  <si>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</si>
  <si>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</si>
  <si>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</si>
  <si>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</si>
  <si>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Lucro Cesante</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</si>
  <si>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</si>
  <si>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</si>
  <si>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</si>
  <si>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</si>
  <si>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</si>
  <si>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</si>
  <si>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</si>
  <si>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</si>
  <si>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</si>
  <si>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</si>
  <si>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</si>
  <si>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</si>
  <si>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</si>
  <si>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</si>
  <si>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</si>
  <si>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</si>
  <si>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</si>
  <si>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</si>
  <si>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</si>
  <si>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</si>
  <si>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</si>
  <si>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</si>
  <si>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</si>
  <si>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</si>
  <si>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</si>
  <si>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</si>
  <si>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</si>
  <si>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</si>
  <si>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</si>
  <si>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</si>
  <si>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</si>
  <si>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</si>
  <si>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</si>
  <si>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</si>
  <si>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</si>
  <si>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</si>
  <si>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</si>
  <si>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</si>
  <si>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</si>
  <si>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</si>
  <si>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</si>
  <si>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</si>
  <si>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</si>
  <si>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</si>
  <si>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</si>
  <si>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</si>
  <si>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</si>
  <si>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</si>
  <si>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</si>
  <si>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</si>
  <si>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</si>
  <si>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</si>
  <si>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</si>
  <si>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</si>
  <si>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</si>
  <si>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</si>
  <si>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</si>
  <si>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</si>
  <si>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</si>
  <si>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</si>
  <si>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</si>
  <si>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PROBABLE GENERALES</t>
  </si>
  <si>
    <t xml:space="preserve">Situcion Laboral </t>
  </si>
  <si>
    <t>Acompañante motorista</t>
  </si>
  <si>
    <t>LLAMADA EN GARANTIA</t>
  </si>
  <si>
    <t xml:space="preserve">PROBABLE </t>
  </si>
  <si>
    <t>CEDIDO</t>
  </si>
  <si>
    <t>FACULTATIVO</t>
  </si>
  <si>
    <t xml:space="preserve">Objetado por la Compañía </t>
  </si>
  <si>
    <t>EVENTUAL GENERALES</t>
  </si>
  <si>
    <t xml:space="preserve">Ocupado-trabajador cuenta ajena </t>
  </si>
  <si>
    <t xml:space="preserve">Ciclista </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</si>
  <si>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</si>
  <si>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</si>
  <si>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</si>
  <si>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</si>
  <si>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</si>
  <si>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</si>
  <si>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</si>
  <si>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</si>
  <si>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</si>
  <si>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</si>
  <si>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</si>
  <si>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</si>
  <si>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</si>
  <si>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</si>
  <si>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</si>
  <si>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</si>
  <si>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</si>
  <si>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</si>
  <si>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</si>
  <si>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</si>
  <si>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</si>
  <si>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</si>
  <si>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</si>
  <si>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</si>
  <si>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valor asegurado por incapacidad</t>
  </si>
  <si>
    <t>La contingencia se califica como PROBABLE dado que no se configuran los elementos para que sea declarada la nulidad relativa por reticencia.
Lo primero que debe tomarse en consideración es que la compañía fue vinculada por la Póliza de Vida Actuall No. 022962369/0, cuyo asegurado es el señor Diego Andrés López y López, la cual presta cobertura material y temporal, de conformidad con los hechos y pretensiones expuestas en el líbelo de la demanda. Frente a la cobertura temporal, debe señalarse que la fecha de estructuración de la perdida de capacidad laboral es del 13 de septiembre del 2022, esto es, dentro de la vigencia de la póliza Vida ActuAll, pues la misma fue pactada inicialmente desde el 28 de octubre del 2021 al 27 de octubre del 2022, y posteriormente renovada desde el 28 de octubre del 2022 al 27 de octubre del 2023. Aunado a ello, presta cobertura material en tanto ampara la incapacidad, desmembramiento, inutilización por enfermedad o accidente pretensión que se le endilga a la Compañía de Seguros.
Frente a la obligación de pago de la compañía, debe exponerse que, si bien dentro del escrito de contestación a la demanda, se alegó la nulidad relativa del contrato de seguro por reticencia, lo cierto es que no existen elementos de convicción que permitan de manera clara y cierta establecer dicha figura. Es importante destacar que, dentro de la solicitud de asegurabilidad, el señor Diego Andrés López y López, expuso que había sido intervenido quirúrgicamente, además de padecer un diagnostico de lumbalgia, y haber marcado dentro del cuestionario de asegurabilidad que habría padecido de enfermedades digestivas, ulceras, quistes, hernias, entre otros. Ante dicha circunstancia la compañía aseguradora al parecer no solicitó historias clínicas o le practico exámenes médicos de rigor para determinar su estado general de salud. Además, no puede pasarse por alto, que la póliza objeto de la controversia ha sido renovada, desde el año 2022 hasta el año 2025, sin contar con la realización de exámenes médicos y demás, aun cuando se cuenta con el dictamen de PCL desde el 27 de marzo del 2023, fecha en la cual el asegurado presentó la reclamación. Así mismo, se resalta que otra de las excepciones formuladas fue la falta de cobertura material, alegando que se encuentra configurada la exclusión por enfermedades, lesiones, infecciones o limitaciones sufridas por el asegurado como consecuencia de enfermedades o accidentes ocurridos con anterioridad a la fecha de iniciación de cobertura del seguro, argumentando que el señor Diego López y López en el año 2018 fue diagnosticado con una infección en las vías urinarias, lo que desencadenó en una infección renal crónica 3B. Sin embargo, se desconoce con exactitud que efectivamente el diagnostico del año 2018 hubiera tenido tratamiento, seguimiento, y que ello hubiera desencadenado en la infección renal crónica, base de la pérdida de capacidad laboral. De acuerdo a lo dicho, es claro que no existen pruebas que acrediten la existencia de los tres elementos para la declaración de la nulidad (omisión, consecuencia negocial diferencial y preexistencia).
Todo lo anterior, sin perjuicio del carácter contingente del proceso.</t>
  </si>
  <si>
    <t>Valor asegurado por incapacidad</t>
  </si>
  <si>
    <t>Intereses moratorios</t>
  </si>
  <si>
    <t>El valor de la liquidación objetiva del asunto es la suma de $1.370.601.073, de acuerdo a lo que se expone a continuación:
•	Valor asegurado por incapacidad, desmembramiento o inutilización por accidente o enfermedad: $900.000.000
Intereses moratorios: La parte demandante dentro de su escrito a la demanda realizó la solicitud de reconocimiento de interés moratorios, los cuales se tasan por el valor de $470.601.073. Lo anterior teniendo como fecha inicial el 27 de abril de 2023, concerniente al mes siguiente de presentada la reclamación, hasta la fecha de presentación del presente informe (20/01/2025):
•	Valor intereses moratorios desde el 27 de abril del 2023 al 20 de enero del 2025: $470.601.073
Por lo anterior, se tiene que el riesgo al cual se expone la compañía asegurado dentro del asunto particular es por la suma de $1.370.601.073</t>
  </si>
  <si>
    <t>1.	INEXISTENCIA DE SINIESTRO Y FALTA DE COBERTURA MATERIAL DE LA PÓLIZA DE SEGURO VIDA ACTUALL No. 022962369/0 POR TRATARSE DE UN RIESGO EXPRESAMENTE EXCLUIDO DE COBERTURA
2.	FALTA DE COBERTURA TEMPORAL EN LOS TÉRMINOS DEL ARTÍCULO 1073 DEL CÓDIGO DE COMERCIO
3.	EN TODO CASO, SE CONFIGURA LA NULIDAD DEL ASEGURAMIENTO COMO CONSECUENCIA DE LA RETICENCIA DEL ASEGURADO
4.	LA ACREDITACIÓN DE LA MALA FE NO ES UN REQUISITO DE PRUEBA PARA QUIEN ALEGA LA RETICENCIA DEL CONTRATO DE SEGURO
5.	ALLIANZ SEGUROS DE VIDA S.A. TIENE LA FACULTAD DE RETENER LA PRIMA A TÍTULO DE PENA COMO CONSECUENCIA DE LA DECLARATORIA DE LA RETICENCIA DEL CONTRATO DE SEGURO
6.	APLICACIÓN DE LAS CONDICIONES DEL CONTRATO DE SEGURO
7.	GENERICA E INNOMINADAS Y OTRAS
8.	DE MANERA SUBSIDIARIA, EN CUALQUIER CASO, DE NIGUNA MANERA PODRÁ EXCEDER EL LÍMITE DEL VALOR ASEGURADO</t>
  </si>
  <si>
    <t>17 de enero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</si>
</sst>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3" xfId="0" applyBorder="1" applyAlignment="1">
      <alignment horizontal="center" vertical="top"/>
    </xf>
    <xf numFmtId="4" fontId="0" fillId="0" borderId="2" xfId="0" applyNumberFormat="1" applyBorder="1" applyAlignment="1">
      <alignment horizontal="center" vertical="top"/>
    </xf>
    <xf numFmtId="0" fontId="0" fillId="0" borderId="11" xfId="0" applyBorder="1" applyAlignment="1">
      <alignment horizontal="center" vertical="top"/>
    </xf>
    <xf numFmtId="0" fontId="0" fillId="0" borderId="2"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D35"/>
  <sheetViews>
    <sheetView tabSelected="1" topLeftCell="A17" zoomScaleNormal="100" workbookViewId="0">
      <selection activeCell="B29" sqref="B29:C29"/>
    </sheetView>
  </sheetViews>
  <sheetFormatPr baseColWidth="10" defaultColWidth="0" defaultRowHeight="15" x14ac:dyDescent="0.25"/>
  <cols>
    <col min="1" max="1" width="46.5703125" style="7" customWidth="1"/>
    <col min="2" max="2" width="63.85546875" style="7" customWidth="1"/>
    <col min="3" max="3" width="37.7109375" style="7" customWidth="1"/>
    <col min="4" max="16384" width="11.42578125" style="2" hidden="1"/>
  </cols>
  <sheetData>
    <row r="1" spans="1:3" ht="28.5" customHeight="1" x14ac:dyDescent="0.25">
      <c r="A1" s="56" t="s">
        <v>0</v>
      </c>
      <c r="B1" s="56"/>
      <c r="C1" s="56"/>
    </row>
    <row r="2" spans="1:3" x14ac:dyDescent="0.25">
      <c r="A2" s="5" t="s">
        <v>1</v>
      </c>
      <c r="B2" s="59" t="s">
        <v>2</v>
      </c>
      <c r="C2" s="60"/>
    </row>
    <row r="3" spans="1:3" x14ac:dyDescent="0.25">
      <c r="A3" s="5" t="s">
        <v>3</v>
      </c>
      <c r="B3" s="57" t="s">
        <v>4</v>
      </c>
      <c r="C3" s="58"/>
    </row>
    <row r="4" spans="1:3" x14ac:dyDescent="0.25">
      <c r="A4" s="5" t="s">
        <v>5</v>
      </c>
      <c r="B4" s="57" t="s">
        <v>6</v>
      </c>
      <c r="C4" s="58"/>
    </row>
    <row r="5" spans="1:3" ht="21" customHeight="1" x14ac:dyDescent="0.25">
      <c r="A5" s="5" t="s">
        <v>7</v>
      </c>
      <c r="B5" s="57" t="s">
        <v>8</v>
      </c>
      <c r="C5" s="58"/>
    </row>
    <row r="6" spans="1:3" x14ac:dyDescent="0.25">
      <c r="A6" s="5" t="s">
        <v>9</v>
      </c>
      <c r="B6" s="43" t="s">
        <v>10</v>
      </c>
      <c r="C6" s="43"/>
    </row>
    <row r="7" spans="1:3" x14ac:dyDescent="0.25">
      <c r="A7" s="5" t="s">
        <v>11</v>
      </c>
      <c r="B7" s="57" t="s">
        <v>12</v>
      </c>
      <c r="C7" s="58"/>
    </row>
    <row r="8" spans="1:3" ht="42.75" customHeight="1" x14ac:dyDescent="0.25">
      <c r="A8" s="5" t="s">
        <v>13</v>
      </c>
      <c r="B8" s="54" t="s">
        <v>14</v>
      </c>
      <c r="C8" s="55"/>
    </row>
    <row r="9" spans="1:3" x14ac:dyDescent="0.25">
      <c r="A9" s="5" t="s">
        <v>15</v>
      </c>
      <c r="B9" s="54" t="s">
        <v>16</v>
      </c>
      <c r="C9" s="55"/>
    </row>
    <row r="10" spans="1:3" x14ac:dyDescent="0.25">
      <c r="A10" s="5" t="s">
        <v>17</v>
      </c>
      <c r="B10" s="54" t="s">
        <v>18</v>
      </c>
      <c r="C10" s="55"/>
    </row>
    <row r="11" spans="1:3" ht="43.5" customHeight="1" x14ac:dyDescent="0.25">
      <c r="A11" s="5" t="s">
        <v>19</v>
      </c>
      <c r="B11" s="54" t="s">
        <v>20</v>
      </c>
      <c r="C11" s="55"/>
    </row>
    <row r="12" spans="1:3" x14ac:dyDescent="0.25">
      <c r="A12" s="44" t="s">
        <v>21</v>
      </c>
      <c r="B12" s="45" t="s">
        <v>22</v>
      </c>
      <c r="C12" s="43"/>
    </row>
    <row r="13" spans="1:3" ht="30" customHeight="1" x14ac:dyDescent="0.25">
      <c r="A13" s="44"/>
      <c r="B13" s="43"/>
      <c r="C13" s="43"/>
    </row>
    <row r="14" spans="1:3" ht="380.25" customHeight="1" x14ac:dyDescent="0.25">
      <c r="A14" s="44"/>
      <c r="B14" s="43"/>
      <c r="C14" s="43"/>
    </row>
    <row r="15" spans="1:3" ht="30" x14ac:dyDescent="0.25">
      <c r="A15" s="5" t="s">
        <v>23</v>
      </c>
      <c r="B15" s="48">
        <f>SUM(C17,C18,C20,C21,C23)</f>
        <v>900000000</v>
      </c>
      <c r="C15" s="49"/>
    </row>
    <row r="16" spans="1:3" ht="33.75" customHeight="1" x14ac:dyDescent="0.25">
      <c r="A16" s="50" t="s">
        <v>24</v>
      </c>
      <c r="B16" s="51" t="s">
        <v>25</v>
      </c>
      <c r="C16" s="51"/>
    </row>
    <row r="17" spans="1:3" ht="33.75" customHeight="1" x14ac:dyDescent="0.25">
      <c r="A17" s="50"/>
      <c r="B17" s="11" t="s">
        <v>26</v>
      </c>
      <c r="C17" s="6">
        <v>900000000</v>
      </c>
    </row>
    <row r="18" spans="1:3" ht="33.75" customHeight="1" x14ac:dyDescent="0.25">
      <c r="A18" s="50"/>
      <c r="B18" s="11" t="s">
        <v>27</v>
      </c>
      <c r="C18" s="6"/>
    </row>
    <row r="19" spans="1:3" x14ac:dyDescent="0.25">
      <c r="A19" s="50"/>
      <c r="B19" s="52" t="s">
        <v>28</v>
      </c>
      <c r="C19" s="53"/>
    </row>
    <row r="20" spans="1:3" x14ac:dyDescent="0.25">
      <c r="A20" s="50"/>
      <c r="B20" s="11"/>
      <c r="C20" s="6"/>
    </row>
    <row r="21" spans="1:3" x14ac:dyDescent="0.25">
      <c r="A21" s="50"/>
      <c r="B21" s="11"/>
      <c r="C21" s="6"/>
    </row>
    <row r="22" spans="1:3" x14ac:dyDescent="0.25">
      <c r="A22" s="50"/>
      <c r="B22" s="52" t="s">
        <v>29</v>
      </c>
      <c r="C22" s="53"/>
    </row>
    <row r="23" spans="1:3" x14ac:dyDescent="0.25">
      <c r="A23" s="50"/>
      <c r="B23" s="11"/>
      <c r="C23" s="16"/>
    </row>
    <row r="24" spans="1:3" x14ac:dyDescent="0.25">
      <c r="A24" s="5" t="s">
        <v>30</v>
      </c>
      <c r="B24" s="43" t="s">
        <v>31</v>
      </c>
      <c r="C24" s="43"/>
    </row>
    <row r="25" spans="1:3" x14ac:dyDescent="0.25">
      <c r="A25" s="5" t="s">
        <v>32</v>
      </c>
      <c r="B25" s="43" t="s">
        <v>33</v>
      </c>
      <c r="C25" s="43"/>
    </row>
    <row r="26" spans="1:3" ht="30" x14ac:dyDescent="0.25">
      <c r="A26" s="5" t="s">
        <v>34</v>
      </c>
      <c r="B26" s="43" t="s">
        <v>35</v>
      </c>
      <c r="C26" s="43"/>
    </row>
    <row r="27" spans="1:3" x14ac:dyDescent="0.25">
      <c r="A27" s="5" t="s">
        <v>36</v>
      </c>
      <c r="B27" s="46" t="s">
        <v>37</v>
      </c>
      <c r="C27" s="47"/>
    </row>
    <row r="28" spans="1:3" x14ac:dyDescent="0.25">
      <c r="A28" s="5" t="s">
        <v>38</v>
      </c>
      <c r="B28" s="42" t="s">
        <v>39</v>
      </c>
      <c r="C28" s="42"/>
    </row>
    <row r="29" spans="1:3" x14ac:dyDescent="0.25">
      <c r="A29" s="5" t="s">
        <v>40</v>
      </c>
      <c r="B29" s="43" t="s">
        <v>201</v>
      </c>
      <c r="C29" s="43"/>
    </row>
    <row r="34" spans="4:4" x14ac:dyDescent="0.25">
      <c r="D34" s="2" t="str">
        <f t="shared" ref="D34:D35" si="0">UPPER(A34)</f>
        <v/>
      </c>
    </row>
    <row r="35" spans="4:4" x14ac:dyDescent="0.2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D53"/>
  <sheetViews>
    <sheetView topLeftCell="A28" zoomScale="90" zoomScaleNormal="90" workbookViewId="0">
      <selection activeCell="C53" sqref="C53"/>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26.25" x14ac:dyDescent="0.25">
      <c r="A1" s="71" t="s">
        <v>41</v>
      </c>
      <c r="B1" s="71"/>
      <c r="C1" s="71"/>
    </row>
    <row r="2" spans="1:3" x14ac:dyDescent="0.25">
      <c r="A2" s="13" t="s">
        <v>42</v>
      </c>
      <c r="B2" s="72" t="s">
        <v>43</v>
      </c>
      <c r="C2" s="73"/>
    </row>
    <row r="3" spans="1:3" x14ac:dyDescent="0.25">
      <c r="A3" s="5" t="s">
        <v>44</v>
      </c>
      <c r="B3" s="43" t="str">
        <f>'GENERALES NOTA 322'!B2:C2</f>
        <v>520013103002-2024-00240-00</v>
      </c>
      <c r="C3" s="43"/>
    </row>
    <row r="4" spans="1:3" x14ac:dyDescent="0.25">
      <c r="A4" s="5" t="s">
        <v>45</v>
      </c>
      <c r="B4" s="43" t="str">
        <f>'GENERALES NOTA 322'!B3:C3</f>
        <v>JUZGADO SEGUNDO CIVIL DEL CIRCUITO DE PASTO</v>
      </c>
      <c r="C4" s="43"/>
    </row>
    <row r="5" spans="1:3" x14ac:dyDescent="0.25">
      <c r="A5" s="5" t="s">
        <v>46</v>
      </c>
      <c r="B5" s="43" t="str">
        <f>'GENERALES NOTA 322'!B4:C4</f>
        <v>ALLIANZ SEGUROS DE VIDA S.A.</v>
      </c>
      <c r="C5" s="43"/>
    </row>
    <row r="6" spans="1:3" x14ac:dyDescent="0.25">
      <c r="A6" s="5" t="s">
        <v>47</v>
      </c>
      <c r="B6" s="43" t="str">
        <f>'GENERALES NOTA 322'!B5:C5</f>
        <v>DIEGO ANDRÉS LÓPEZ Y LÓPEZ GUERRERO - CC: 98.429.932 (TOMADOR/ASEGURADO) Nacido el 21 de mayo de 1977</v>
      </c>
      <c r="C6" s="43"/>
    </row>
    <row r="7" spans="1:3" x14ac:dyDescent="0.25">
      <c r="A7" s="5" t="s">
        <v>48</v>
      </c>
      <c r="B7" s="43" t="str">
        <f>'GENERALES NOTA 322'!B6:C6</f>
        <v>DEMANDA DIRECTA</v>
      </c>
      <c r="C7" s="43"/>
    </row>
    <row r="8" spans="1:3" x14ac:dyDescent="0.25">
      <c r="A8" s="13" t="s">
        <v>49</v>
      </c>
      <c r="B8" s="43">
        <v>22962369</v>
      </c>
      <c r="C8" s="43"/>
    </row>
    <row r="9" spans="1:3" x14ac:dyDescent="0.25">
      <c r="A9" s="13" t="s">
        <v>19</v>
      </c>
      <c r="B9" s="43" t="s">
        <v>50</v>
      </c>
      <c r="C9" s="43"/>
    </row>
    <row r="10" spans="1:3" x14ac:dyDescent="0.25">
      <c r="A10" s="13" t="s">
        <v>51</v>
      </c>
      <c r="B10" s="74">
        <v>900000000</v>
      </c>
      <c r="C10" s="75"/>
    </row>
    <row r="11" spans="1:3" x14ac:dyDescent="0.25">
      <c r="A11" s="13" t="s">
        <v>52</v>
      </c>
      <c r="B11" s="76"/>
      <c r="C11" s="73"/>
    </row>
    <row r="12" spans="1:3" x14ac:dyDescent="0.25">
      <c r="A12" s="13" t="s">
        <v>53</v>
      </c>
      <c r="B12" s="57" t="s">
        <v>54</v>
      </c>
      <c r="C12" s="58"/>
    </row>
    <row r="13" spans="1:3" x14ac:dyDescent="0.25">
      <c r="A13" s="13" t="s">
        <v>55</v>
      </c>
      <c r="B13" s="43" t="s">
        <v>56</v>
      </c>
      <c r="C13" s="43"/>
    </row>
    <row r="14" spans="1:3" x14ac:dyDescent="0.25">
      <c r="A14" s="13" t="s">
        <v>57</v>
      </c>
      <c r="B14" s="43" t="s">
        <v>58</v>
      </c>
      <c r="C14" s="43"/>
    </row>
    <row r="15" spans="1:3" x14ac:dyDescent="0.25">
      <c r="A15" s="13" t="s">
        <v>59</v>
      </c>
      <c r="B15" s="43" t="s">
        <v>58</v>
      </c>
      <c r="C15" s="43"/>
    </row>
    <row r="16" spans="1:3" x14ac:dyDescent="0.25">
      <c r="A16" s="69" t="s">
        <v>60</v>
      </c>
      <c r="B16" s="43"/>
      <c r="C16" s="43"/>
    </row>
    <row r="17" spans="1:4" x14ac:dyDescent="0.25">
      <c r="A17" s="70"/>
      <c r="B17" s="9" t="s">
        <v>61</v>
      </c>
      <c r="C17" s="10" t="s">
        <v>62</v>
      </c>
    </row>
    <row r="18" spans="1:4" x14ac:dyDescent="0.25">
      <c r="A18" s="70"/>
      <c r="B18" s="11"/>
      <c r="C18" s="11"/>
    </row>
    <row r="19" spans="1:4" x14ac:dyDescent="0.25">
      <c r="A19" s="70"/>
      <c r="B19" s="11"/>
      <c r="C19" s="11"/>
    </row>
    <row r="20" spans="1:4" x14ac:dyDescent="0.25">
      <c r="A20" s="70"/>
      <c r="B20" s="11"/>
      <c r="C20" s="11"/>
    </row>
    <row r="21" spans="1:4" x14ac:dyDescent="0.25">
      <c r="A21" s="13" t="s">
        <v>63</v>
      </c>
      <c r="B21" s="43"/>
      <c r="C21" s="43"/>
    </row>
    <row r="22" spans="1:4" x14ac:dyDescent="0.25">
      <c r="A22" s="13" t="s">
        <v>64</v>
      </c>
      <c r="B22" s="57"/>
      <c r="C22" s="58"/>
    </row>
    <row r="23" spans="1:4" x14ac:dyDescent="0.25">
      <c r="A23" s="13" t="s">
        <v>65</v>
      </c>
      <c r="B23" s="43" t="s">
        <v>66</v>
      </c>
      <c r="C23" s="43"/>
    </row>
    <row r="24" spans="1:4" x14ac:dyDescent="0.25">
      <c r="A24" s="13" t="s">
        <v>67</v>
      </c>
      <c r="B24" s="43"/>
      <c r="C24" s="43"/>
    </row>
    <row r="25" spans="1:4" x14ac:dyDescent="0.25">
      <c r="A25" s="13" t="s">
        <v>68</v>
      </c>
      <c r="B25" s="43"/>
      <c r="C25" s="43"/>
    </row>
    <row r="26" spans="1:4" x14ac:dyDescent="0.25">
      <c r="A26" s="12" t="s">
        <v>69</v>
      </c>
      <c r="B26" s="43" t="s">
        <v>58</v>
      </c>
      <c r="C26" s="43"/>
    </row>
    <row r="27" spans="1:4" x14ac:dyDescent="0.25">
      <c r="A27" s="68" t="s">
        <v>70</v>
      </c>
      <c r="B27" s="68"/>
      <c r="C27" s="68"/>
    </row>
    <row r="28" spans="1:4" ht="14.45" customHeight="1" x14ac:dyDescent="0.25">
      <c r="A28" s="63" t="s">
        <v>71</v>
      </c>
      <c r="B28" s="64"/>
      <c r="C28" s="29"/>
    </row>
    <row r="29" spans="1:4" ht="14.45" customHeight="1" x14ac:dyDescent="0.25">
      <c r="A29" s="65" t="s">
        <v>72</v>
      </c>
      <c r="B29" s="66"/>
      <c r="C29" s="29" t="s">
        <v>73</v>
      </c>
    </row>
    <row r="30" spans="1:4" ht="14.45" customHeight="1" x14ac:dyDescent="0.25">
      <c r="A30" s="65" t="s">
        <v>74</v>
      </c>
      <c r="B30" s="66"/>
      <c r="C30" s="65" t="s">
        <v>75</v>
      </c>
      <c r="D30" s="66"/>
    </row>
    <row r="31" spans="1:4" ht="14.45" customHeight="1" x14ac:dyDescent="0.25"/>
    <row r="32" spans="1:4" x14ac:dyDescent="0.25">
      <c r="A32" s="65"/>
      <c r="B32" s="66"/>
      <c r="C32" s="29"/>
    </row>
    <row r="33" spans="1:3" ht="14.45" customHeight="1" x14ac:dyDescent="0.25">
      <c r="A33" s="65"/>
      <c r="B33" s="66"/>
      <c r="C33" s="29"/>
    </row>
    <row r="34" spans="1:3" ht="14.45" customHeight="1" x14ac:dyDescent="0.25">
      <c r="A34" s="65" t="s">
        <v>76</v>
      </c>
      <c r="B34" s="66"/>
      <c r="C34" s="30"/>
    </row>
    <row r="35" spans="1:3" x14ac:dyDescent="0.25">
      <c r="A35" s="63" t="s">
        <v>77</v>
      </c>
      <c r="B35" s="64"/>
      <c r="C35" s="31"/>
    </row>
    <row r="36" spans="1:3" x14ac:dyDescent="0.25">
      <c r="A36" s="67" t="s">
        <v>78</v>
      </c>
      <c r="B36" s="67"/>
      <c r="C36" s="67"/>
    </row>
    <row r="37" spans="1:3" x14ac:dyDescent="0.25">
      <c r="A37" s="61" t="s">
        <v>79</v>
      </c>
      <c r="B37" s="61"/>
      <c r="C37" s="11" t="s">
        <v>12</v>
      </c>
    </row>
    <row r="38" spans="1:3" x14ac:dyDescent="0.25">
      <c r="A38" s="61" t="s">
        <v>80</v>
      </c>
      <c r="B38" s="61"/>
      <c r="C38" s="11" t="s">
        <v>12</v>
      </c>
    </row>
    <row r="39" spans="1:3" x14ac:dyDescent="0.25">
      <c r="A39" s="61" t="s">
        <v>81</v>
      </c>
      <c r="B39" s="61"/>
      <c r="C39" s="11" t="s">
        <v>12</v>
      </c>
    </row>
    <row r="40" spans="1:3" x14ac:dyDescent="0.25">
      <c r="A40" s="61" t="s">
        <v>82</v>
      </c>
      <c r="B40" s="61"/>
      <c r="C40" s="11" t="s">
        <v>12</v>
      </c>
    </row>
    <row r="41" spans="1:3" x14ac:dyDescent="0.25">
      <c r="A41" s="61" t="s">
        <v>83</v>
      </c>
      <c r="B41" s="61"/>
      <c r="C41" s="11" t="s">
        <v>12</v>
      </c>
    </row>
    <row r="42" spans="1:3" x14ac:dyDescent="0.25">
      <c r="A42" s="61" t="s">
        <v>84</v>
      </c>
      <c r="B42" s="61"/>
      <c r="C42" s="11" t="s">
        <v>12</v>
      </c>
    </row>
    <row r="43" spans="1:3" x14ac:dyDescent="0.25">
      <c r="A43" s="61" t="s">
        <v>85</v>
      </c>
      <c r="B43" s="61"/>
      <c r="C43" s="11" t="s">
        <v>12</v>
      </c>
    </row>
    <row r="44" spans="1:3" x14ac:dyDescent="0.25">
      <c r="A44" s="61" t="s">
        <v>86</v>
      </c>
      <c r="B44" s="61"/>
      <c r="C44" s="11" t="s">
        <v>12</v>
      </c>
    </row>
    <row r="45" spans="1:3" x14ac:dyDescent="0.25">
      <c r="A45" s="61" t="s">
        <v>87</v>
      </c>
      <c r="B45" s="61"/>
      <c r="C45" s="11" t="s">
        <v>12</v>
      </c>
    </row>
    <row r="46" spans="1:3" x14ac:dyDescent="0.25">
      <c r="A46" s="61" t="s">
        <v>88</v>
      </c>
      <c r="B46" s="61"/>
      <c r="C46" s="11" t="s">
        <v>12</v>
      </c>
    </row>
    <row r="47" spans="1:3" x14ac:dyDescent="0.25">
      <c r="A47" s="61" t="s">
        <v>89</v>
      </c>
      <c r="B47" s="61"/>
      <c r="C47" s="11" t="s">
        <v>12</v>
      </c>
    </row>
    <row r="48" spans="1:3" x14ac:dyDescent="0.25">
      <c r="A48" s="61" t="s">
        <v>90</v>
      </c>
      <c r="B48" s="61"/>
      <c r="C48" s="11" t="s">
        <v>12</v>
      </c>
    </row>
    <row r="49" spans="1:3" x14ac:dyDescent="0.25">
      <c r="A49" s="61" t="s">
        <v>91</v>
      </c>
      <c r="B49" s="61"/>
      <c r="C49" s="11" t="s">
        <v>12</v>
      </c>
    </row>
    <row r="50" spans="1:3" x14ac:dyDescent="0.25">
      <c r="A50" s="61" t="s">
        <v>92</v>
      </c>
      <c r="B50" s="61"/>
      <c r="C50" s="11" t="s">
        <v>12</v>
      </c>
    </row>
    <row r="51" spans="1:3" x14ac:dyDescent="0.25">
      <c r="A51" s="61" t="s">
        <v>93</v>
      </c>
      <c r="B51" s="61"/>
      <c r="C51" s="11" t="s">
        <v>12</v>
      </c>
    </row>
    <row r="52" spans="1:3" x14ac:dyDescent="0.25">
      <c r="A52" s="61" t="s">
        <v>94</v>
      </c>
      <c r="B52" s="61"/>
      <c r="C52" s="11"/>
    </row>
    <row r="53" spans="1:3" x14ac:dyDescent="0.25">
      <c r="A53" s="62"/>
      <c r="B53" s="62"/>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C30:D30"/>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XFC45"/>
  <sheetViews>
    <sheetView topLeftCell="A13" zoomScaleNormal="100" workbookViewId="0">
      <selection activeCell="B45" sqref="B4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x14ac:dyDescent="0.25">
      <c r="A1" s="71" t="s">
        <v>95</v>
      </c>
      <c r="B1" s="71"/>
      <c r="C1" s="71"/>
    </row>
    <row r="2" spans="1:6" x14ac:dyDescent="0.25">
      <c r="A2" s="20" t="s">
        <v>42</v>
      </c>
      <c r="B2" s="94" t="str">
        <f>'GENERALES NOTA 321'!B2:C2</f>
        <v>SINIESTRO  125600161   APL214524</v>
      </c>
      <c r="C2" s="95"/>
    </row>
    <row r="3" spans="1:6" x14ac:dyDescent="0.25">
      <c r="A3" s="21" t="s">
        <v>44</v>
      </c>
      <c r="B3" s="79" t="str">
        <f>'GENERALES NOTA 321'!B3:C3</f>
        <v>520013103002-2024-00240-00</v>
      </c>
      <c r="C3" s="79"/>
    </row>
    <row r="4" spans="1:6" x14ac:dyDescent="0.25">
      <c r="A4" s="21" t="s">
        <v>45</v>
      </c>
      <c r="B4" s="79" t="str">
        <f>'GENERALES NOTA 321'!B4:C4</f>
        <v>JUZGADO SEGUNDO CIVIL DEL CIRCUITO DE PASTO</v>
      </c>
      <c r="C4" s="79"/>
    </row>
    <row r="5" spans="1:6" x14ac:dyDescent="0.25">
      <c r="A5" s="21" t="s">
        <v>46</v>
      </c>
      <c r="B5" s="79" t="str">
        <f>'GENERALES NOTA 321'!B5:C5</f>
        <v>ALLIANZ SEGUROS DE VIDA S.A.</v>
      </c>
      <c r="C5" s="79"/>
    </row>
    <row r="6" spans="1:6" ht="14.45" customHeight="1" x14ac:dyDescent="0.25">
      <c r="A6" s="21" t="s">
        <v>47</v>
      </c>
      <c r="B6" s="79" t="str">
        <f>'GENERALES NOTA 321'!B6:C6</f>
        <v>DIEGO ANDRÉS LÓPEZ Y LÓPEZ GUERRERO - CC: 98.429.932 (TOMADOR/ASEGURADO) Nacido el 21 de mayo de 1977</v>
      </c>
      <c r="C6" s="79"/>
    </row>
    <row r="7" spans="1:6" x14ac:dyDescent="0.25">
      <c r="A7" s="21" t="s">
        <v>48</v>
      </c>
      <c r="B7" s="79" t="str">
        <f>'GENERALES NOTA 321'!B7:C7</f>
        <v>DEMANDA DIRECTA</v>
      </c>
      <c r="C7" s="79"/>
    </row>
    <row r="8" spans="1:6" ht="30" x14ac:dyDescent="0.25">
      <c r="A8" s="21" t="s">
        <v>96</v>
      </c>
      <c r="B8" s="90">
        <f>'GENERALES NOTA 322'!B15:C15</f>
        <v>900000000</v>
      </c>
      <c r="C8" s="91"/>
    </row>
    <row r="9" spans="1:6" x14ac:dyDescent="0.25">
      <c r="A9" s="96" t="s">
        <v>97</v>
      </c>
      <c r="B9" s="82" t="s">
        <v>25</v>
      </c>
      <c r="C9" s="83"/>
    </row>
    <row r="10" spans="1:6" x14ac:dyDescent="0.25">
      <c r="A10" s="96"/>
      <c r="B10" s="22" t="s">
        <v>195</v>
      </c>
      <c r="C10" s="19">
        <f>'GENERALES NOTA 322'!C17</f>
        <v>900000000</v>
      </c>
    </row>
    <row r="11" spans="1:6" x14ac:dyDescent="0.25">
      <c r="A11" s="96"/>
      <c r="B11" s="22" t="s">
        <v>27</v>
      </c>
      <c r="C11" s="19">
        <f>'GENERALES NOTA 322'!C18</f>
        <v>0</v>
      </c>
    </row>
    <row r="12" spans="1:6" x14ac:dyDescent="0.25">
      <c r="A12" s="96"/>
      <c r="B12" s="82"/>
      <c r="C12" s="83"/>
    </row>
    <row r="13" spans="1:6" x14ac:dyDescent="0.25">
      <c r="A13" s="96"/>
      <c r="B13" s="22" t="s">
        <v>99</v>
      </c>
      <c r="C13" s="24"/>
    </row>
    <row r="14" spans="1:6" x14ac:dyDescent="0.25">
      <c r="A14" s="96"/>
      <c r="B14" s="22" t="s">
        <v>100</v>
      </c>
      <c r="C14" s="24"/>
      <c r="E14" t="s">
        <v>101</v>
      </c>
      <c r="F14" s="17">
        <v>0.7</v>
      </c>
    </row>
    <row r="15" spans="1:6" x14ac:dyDescent="0.25">
      <c r="A15" s="23" t="s">
        <v>102</v>
      </c>
      <c r="B15" s="94" t="s">
        <v>188</v>
      </c>
      <c r="C15" s="95"/>
    </row>
    <row r="16" spans="1:6" ht="89.25" customHeight="1" x14ac:dyDescent="0.25">
      <c r="A16" s="21" t="s">
        <v>104</v>
      </c>
      <c r="B16" s="92" t="s">
        <v>196</v>
      </c>
      <c r="C16" s="93"/>
    </row>
    <row r="17" spans="1:3" ht="28.5" customHeight="1" x14ac:dyDescent="0.25">
      <c r="A17" s="14" t="s">
        <v>105</v>
      </c>
      <c r="B17" s="77">
        <f>((C19+C20+C22+C23)-C26)*C25*C27</f>
        <v>1370601073</v>
      </c>
      <c r="C17" s="77"/>
    </row>
    <row r="18" spans="1:3" x14ac:dyDescent="0.25">
      <c r="A18" s="23" t="s">
        <v>106</v>
      </c>
      <c r="B18" s="84" t="s">
        <v>25</v>
      </c>
      <c r="C18" s="85"/>
    </row>
    <row r="19" spans="1:3" x14ac:dyDescent="0.25">
      <c r="A19" s="80"/>
      <c r="B19" s="22" t="s">
        <v>197</v>
      </c>
      <c r="C19" s="19">
        <v>900000000</v>
      </c>
    </row>
    <row r="20" spans="1:3" x14ac:dyDescent="0.25">
      <c r="A20" s="81"/>
      <c r="B20" s="22" t="s">
        <v>198</v>
      </c>
      <c r="C20" s="19">
        <v>470601073</v>
      </c>
    </row>
    <row r="21" spans="1:3" x14ac:dyDescent="0.25">
      <c r="A21" s="81"/>
      <c r="B21" s="82" t="s">
        <v>28</v>
      </c>
      <c r="C21" s="83"/>
    </row>
    <row r="22" spans="1:3" x14ac:dyDescent="0.25">
      <c r="A22" s="81"/>
      <c r="B22" s="22" t="s">
        <v>99</v>
      </c>
      <c r="C22" s="19">
        <v>0</v>
      </c>
    </row>
    <row r="23" spans="1:3" ht="45" x14ac:dyDescent="0.25">
      <c r="A23" s="81"/>
      <c r="B23" s="22" t="s">
        <v>107</v>
      </c>
      <c r="C23" s="19">
        <v>0</v>
      </c>
    </row>
    <row r="24" spans="1:3" x14ac:dyDescent="0.25">
      <c r="A24" s="81"/>
      <c r="B24" s="82" t="s">
        <v>108</v>
      </c>
      <c r="C24" s="83"/>
    </row>
    <row r="25" spans="1:3" x14ac:dyDescent="0.25">
      <c r="A25" s="25"/>
      <c r="B25" s="22" t="s">
        <v>109</v>
      </c>
      <c r="C25" s="26">
        <v>1</v>
      </c>
    </row>
    <row r="26" spans="1:3" x14ac:dyDescent="0.25">
      <c r="A26" s="27"/>
      <c r="B26" s="22" t="s">
        <v>52</v>
      </c>
      <c r="C26" s="28">
        <v>0</v>
      </c>
    </row>
    <row r="27" spans="1:3" x14ac:dyDescent="0.25">
      <c r="A27" s="27"/>
      <c r="B27" s="22" t="s">
        <v>110</v>
      </c>
      <c r="C27" s="26">
        <v>1</v>
      </c>
    </row>
    <row r="28" spans="1:3" x14ac:dyDescent="0.25">
      <c r="A28" s="18" t="s">
        <v>111</v>
      </c>
      <c r="B28" s="77">
        <f>IFERROR(B17*(VLOOKUP(B15,Hoja2!$G$1:$H$6,2,0)),16666)</f>
        <v>959420751.0999999</v>
      </c>
      <c r="C28" s="77"/>
    </row>
    <row r="29" spans="1:3" ht="103.5" customHeight="1" x14ac:dyDescent="0.25">
      <c r="A29" s="21" t="s">
        <v>112</v>
      </c>
      <c r="B29" s="78" t="s">
        <v>199</v>
      </c>
      <c r="C29" s="79"/>
    </row>
    <row r="30" spans="1:3" ht="132" customHeight="1" x14ac:dyDescent="0.25">
      <c r="A30" s="21" t="s">
        <v>113</v>
      </c>
      <c r="B30" s="86" t="s">
        <v>200</v>
      </c>
      <c r="C30" s="87"/>
    </row>
    <row r="32" spans="1:3" x14ac:dyDescent="0.25">
      <c r="A32" s="27"/>
      <c r="B32" s="27"/>
      <c r="C32" s="27"/>
    </row>
    <row r="33" spans="1:3" ht="26.25" x14ac:dyDescent="0.25">
      <c r="A33" s="88" t="s">
        <v>114</v>
      </c>
      <c r="B33" s="88"/>
      <c r="C33" s="88"/>
    </row>
    <row r="34" spans="1:3" x14ac:dyDescent="0.25">
      <c r="A34" s="89" t="s">
        <v>115</v>
      </c>
      <c r="B34" s="89"/>
      <c r="C34" s="89"/>
    </row>
    <row r="35" spans="1:3" x14ac:dyDescent="0.25">
      <c r="A35" s="33" t="s">
        <v>116</v>
      </c>
      <c r="B35" s="33" t="s">
        <v>117</v>
      </c>
      <c r="C35" s="34" t="s">
        <v>118</v>
      </c>
    </row>
    <row r="36" spans="1:3" ht="27" x14ac:dyDescent="0.25">
      <c r="A36" s="35" t="s">
        <v>119</v>
      </c>
      <c r="B36" s="36" t="s">
        <v>120</v>
      </c>
      <c r="C36" s="35" t="s">
        <v>121</v>
      </c>
    </row>
    <row r="37" spans="1:3" ht="67.5" x14ac:dyDescent="0.25">
      <c r="A37" s="35" t="s">
        <v>122</v>
      </c>
      <c r="B37" s="36" t="s">
        <v>120</v>
      </c>
      <c r="C37" s="35" t="s">
        <v>123</v>
      </c>
    </row>
    <row r="38" spans="1:3" ht="40.5" x14ac:dyDescent="0.25">
      <c r="A38" s="35" t="s">
        <v>124</v>
      </c>
      <c r="B38" s="36" t="s">
        <v>120</v>
      </c>
      <c r="C38" s="35" t="s">
        <v>125</v>
      </c>
    </row>
    <row r="39" spans="1:3" ht="27" x14ac:dyDescent="0.25">
      <c r="A39" s="35" t="s">
        <v>126</v>
      </c>
      <c r="B39" s="36" t="s">
        <v>120</v>
      </c>
      <c r="C39" s="35" t="s">
        <v>127</v>
      </c>
    </row>
    <row r="40" spans="1:3" x14ac:dyDescent="0.25">
      <c r="A40" s="35" t="s">
        <v>128</v>
      </c>
      <c r="B40" s="36" t="s">
        <v>120</v>
      </c>
      <c r="C40" s="37"/>
    </row>
    <row r="41" spans="1:3" ht="27" x14ac:dyDescent="0.25">
      <c r="A41" s="35" t="s">
        <v>129</v>
      </c>
      <c r="B41" s="36" t="s">
        <v>120</v>
      </c>
      <c r="C41" s="35" t="s">
        <v>130</v>
      </c>
    </row>
    <row r="42" spans="1:3" ht="27" x14ac:dyDescent="0.25">
      <c r="A42" s="35" t="s">
        <v>131</v>
      </c>
      <c r="B42" s="36" t="s">
        <v>120</v>
      </c>
      <c r="C42" s="35" t="s">
        <v>132</v>
      </c>
    </row>
    <row r="43" spans="1:3" x14ac:dyDescent="0.25">
      <c r="A43" s="35" t="s">
        <v>133</v>
      </c>
      <c r="B43" s="36" t="s">
        <v>120</v>
      </c>
      <c r="C43" s="37" t="s">
        <v>134</v>
      </c>
    </row>
    <row r="44" spans="1:3" ht="27" x14ac:dyDescent="0.25">
      <c r="A44" s="35" t="s">
        <v>135</v>
      </c>
      <c r="B44" s="36" t="s">
        <v>120</v>
      </c>
      <c r="C44" s="37" t="s">
        <v>136</v>
      </c>
    </row>
    <row r="45" spans="1:3" ht="27" x14ac:dyDescent="0.25">
      <c r="A45" s="35" t="s">
        <v>137</v>
      </c>
      <c r="B45" s="36" t="s">
        <v>120</v>
      </c>
      <c r="C45" s="37" t="s">
        <v>138</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Hoja2!$G$1:$G$7</xm:f>
          </x14:formula1>
          <xm:sqref>B15:C15</xm:sqref>
        </x14:dataValidation>
        <x14:dataValidation type="list" allowBlank="1" showInputMessage="1" showErrorMessage="1" xr:uid="{00000000-0002-0000-0200-000002000000}">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7"/>
  <sheetViews>
    <sheetView topLeftCell="A3" zoomScaleNormal="100" workbookViewId="0">
      <selection activeCell="B8" sqref="B8:C8"/>
    </sheetView>
  </sheetViews>
  <sheetFormatPr baseColWidth="10" defaultColWidth="0" defaultRowHeight="15" x14ac:dyDescent="0.25"/>
  <cols>
    <col min="1" max="1" width="62.28515625" customWidth="1"/>
    <col min="2" max="3" width="69.28515625" customWidth="1"/>
    <col min="4" max="16384" width="10.85546875" hidden="1"/>
  </cols>
  <sheetData>
    <row r="1" spans="1:3" ht="26.25" x14ac:dyDescent="0.25">
      <c r="A1" s="71" t="s">
        <v>139</v>
      </c>
      <c r="B1" s="71"/>
      <c r="C1" s="71"/>
    </row>
    <row r="2" spans="1:3" ht="17.100000000000001" customHeight="1" x14ac:dyDescent="0.25">
      <c r="A2" s="32" t="s">
        <v>42</v>
      </c>
      <c r="B2" s="76" t="str">
        <f>'GENERALES NOTA 321'!B2:C2</f>
        <v>SINIESTRO  125600161   APL214524</v>
      </c>
      <c r="C2" s="73"/>
    </row>
    <row r="3" spans="1:3" ht="15.95" customHeight="1" x14ac:dyDescent="0.25">
      <c r="A3" s="5" t="s">
        <v>1</v>
      </c>
      <c r="B3" s="43" t="str">
        <f>'GENERALES NOTA 322'!B2:C2</f>
        <v>520013103002-2024-00240-00</v>
      </c>
      <c r="C3" s="43"/>
    </row>
    <row r="4" spans="1:3" x14ac:dyDescent="0.25">
      <c r="A4" s="5" t="s">
        <v>3</v>
      </c>
      <c r="B4" s="43" t="str">
        <f>'GENERALES NOTA 322'!B3:C3</f>
        <v>JUZGADO SEGUNDO CIVIL DEL CIRCUITO DE PASTO</v>
      </c>
      <c r="C4" s="43"/>
    </row>
    <row r="5" spans="1:3" ht="29.1" customHeight="1" x14ac:dyDescent="0.25">
      <c r="A5" s="5" t="s">
        <v>5</v>
      </c>
      <c r="B5" s="43" t="str">
        <f>'GENERALES NOTA 322'!B4:C4</f>
        <v>ALLIANZ SEGUROS DE VIDA S.A.</v>
      </c>
      <c r="C5" s="43"/>
    </row>
    <row r="6" spans="1:3" x14ac:dyDescent="0.25">
      <c r="A6" s="5" t="s">
        <v>7</v>
      </c>
      <c r="B6" s="43" t="str">
        <f>'GENERALES NOTA 322'!B5:C5</f>
        <v>DIEGO ANDRÉS LÓPEZ Y LÓPEZ GUERRERO - CC: 98.429.932 (TOMADOR/ASEGURADO) Nacido el 21 de mayo de 1977</v>
      </c>
      <c r="C6" s="43"/>
    </row>
    <row r="7" spans="1:3" ht="43.5" customHeight="1" x14ac:dyDescent="0.25">
      <c r="A7" s="5" t="s">
        <v>9</v>
      </c>
      <c r="B7" s="43" t="str">
        <f>'GENERALES NOTA 322'!B6:C6</f>
        <v>DEMANDA DIRECTA</v>
      </c>
      <c r="C7" s="43"/>
    </row>
    <row r="8" spans="1:3" x14ac:dyDescent="0.25">
      <c r="A8" s="5" t="s">
        <v>140</v>
      </c>
      <c r="B8" s="43" t="s">
        <v>103</v>
      </c>
      <c r="C8" s="43"/>
    </row>
    <row r="9" spans="1:3" x14ac:dyDescent="0.25">
      <c r="A9" s="15" t="s">
        <v>106</v>
      </c>
      <c r="B9" s="97"/>
      <c r="C9" s="97"/>
    </row>
    <row r="10" spans="1:3" x14ac:dyDescent="0.25">
      <c r="A10" s="15" t="s">
        <v>141</v>
      </c>
      <c r="B10" s="43"/>
      <c r="C10" s="43"/>
    </row>
    <row r="11" spans="1:3" x14ac:dyDescent="0.25">
      <c r="A11" s="15" t="s">
        <v>142</v>
      </c>
      <c r="B11" s="98"/>
      <c r="C11" s="62"/>
    </row>
    <row r="12" spans="1:3" ht="30" x14ac:dyDescent="0.25">
      <c r="A12" s="5" t="s">
        <v>143</v>
      </c>
      <c r="B12" s="43"/>
      <c r="C12" s="43"/>
    </row>
    <row r="13" spans="1:3" ht="30" x14ac:dyDescent="0.25">
      <c r="A13" s="5" t="s">
        <v>144</v>
      </c>
      <c r="B13" s="43"/>
      <c r="C13" s="43"/>
    </row>
    <row r="14" spans="1:3" x14ac:dyDescent="0.25">
      <c r="A14" s="5" t="s">
        <v>145</v>
      </c>
      <c r="B14" s="76"/>
      <c r="C14" s="73"/>
    </row>
    <row r="15" spans="1:3" x14ac:dyDescent="0.25">
      <c r="A15" s="15" t="s">
        <v>146</v>
      </c>
      <c r="B15" s="43"/>
      <c r="C15" s="43"/>
    </row>
    <row r="16" spans="1:3" ht="100.5" customHeight="1" x14ac:dyDescent="0.25">
      <c r="A16" s="11" t="s">
        <v>147</v>
      </c>
      <c r="B16" s="62"/>
      <c r="C16" s="62"/>
    </row>
    <row r="17" ht="36.6" customHeight="1" x14ac:dyDescent="0.2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H24"/>
  <sheetViews>
    <sheetView zoomScaleNormal="100" workbookViewId="0">
      <selection activeCell="C15" sqref="C15"/>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99" t="s">
        <v>148</v>
      </c>
      <c r="B1" s="99"/>
      <c r="C1" s="99"/>
    </row>
    <row r="2" spans="1:3" x14ac:dyDescent="0.25">
      <c r="A2" s="32" t="s">
        <v>42</v>
      </c>
      <c r="B2" s="76" t="str">
        <f>'GENERALES NOTA 321'!B2:C2</f>
        <v>SINIESTRO  125600161   APL214524</v>
      </c>
      <c r="C2" s="73"/>
    </row>
    <row r="3" spans="1:3" ht="23.45" customHeight="1" x14ac:dyDescent="0.25">
      <c r="A3" s="5" t="s">
        <v>44</v>
      </c>
      <c r="B3" s="43" t="str">
        <f>'GENERALES NOTA 322'!B2:C2</f>
        <v>520013103002-2024-00240-00</v>
      </c>
      <c r="C3" s="43"/>
    </row>
    <row r="4" spans="1:3" x14ac:dyDescent="0.25">
      <c r="A4" s="5" t="s">
        <v>45</v>
      </c>
      <c r="B4" s="43" t="str">
        <f>'GENERALES NOTA 322'!B3:C3</f>
        <v>JUZGADO SEGUNDO CIVIL DEL CIRCUITO DE PASTO</v>
      </c>
      <c r="C4" s="43"/>
    </row>
    <row r="5" spans="1:3" x14ac:dyDescent="0.25">
      <c r="A5" s="5" t="s">
        <v>46</v>
      </c>
      <c r="B5" s="43" t="str">
        <f>'GENERALES NOTA 322'!B4:C4</f>
        <v>ALLIANZ SEGUROS DE VIDA S.A.</v>
      </c>
      <c r="C5" s="43"/>
    </row>
    <row r="6" spans="1:3" x14ac:dyDescent="0.25">
      <c r="A6" s="5" t="s">
        <v>47</v>
      </c>
      <c r="B6" s="43" t="str">
        <f>'GENERALES NOTA 322'!B5:C5</f>
        <v>DIEGO ANDRÉS LÓPEZ Y LÓPEZ GUERRERO - CC: 98.429.932 (TOMADOR/ASEGURADO) Nacido el 21 de mayo de 1977</v>
      </c>
      <c r="C6" s="43"/>
    </row>
    <row r="7" spans="1:3" x14ac:dyDescent="0.25">
      <c r="A7" s="5" t="s">
        <v>48</v>
      </c>
      <c r="B7" s="43" t="str">
        <f>'GENERALES NOTA 322'!B6:C6</f>
        <v>DEMANDA DIRECTA</v>
      </c>
      <c r="C7" s="43"/>
    </row>
    <row r="8" spans="1:3" x14ac:dyDescent="0.25">
      <c r="A8" s="5" t="s">
        <v>140</v>
      </c>
      <c r="B8" s="43" t="str">
        <f>'GENERALES NOTA 325'!B8:C8</f>
        <v>REMOTO</v>
      </c>
      <c r="C8" s="43"/>
    </row>
    <row r="9" spans="1:3" x14ac:dyDescent="0.25">
      <c r="A9" s="15" t="s">
        <v>106</v>
      </c>
      <c r="B9" s="100">
        <f>'GENERALES  NOTA 324 -478'!B17:C17</f>
        <v>1370601073</v>
      </c>
      <c r="C9" s="100"/>
    </row>
    <row r="10" spans="1:3" x14ac:dyDescent="0.25">
      <c r="A10" s="5" t="s">
        <v>149</v>
      </c>
      <c r="B10" s="101"/>
      <c r="C10" s="101"/>
    </row>
    <row r="11" spans="1:3" ht="41.1" customHeight="1" x14ac:dyDescent="0.25">
      <c r="A11" s="5" t="s">
        <v>150</v>
      </c>
      <c r="B11" s="43"/>
      <c r="C11" s="43"/>
    </row>
    <row r="12" spans="1:3" ht="18.75" customHeight="1" x14ac:dyDescent="0.25">
      <c r="A12" s="5" t="s">
        <v>151</v>
      </c>
      <c r="B12" s="102"/>
      <c r="C12" s="102"/>
    </row>
    <row r="13" spans="1:3" x14ac:dyDescent="0.25">
      <c r="A13" s="5" t="s">
        <v>152</v>
      </c>
      <c r="B13" s="43"/>
      <c r="C13" s="43"/>
    </row>
    <row r="19" spans="4:8" x14ac:dyDescent="0.25">
      <c r="D19" t="str">
        <f t="shared" ref="D19:H19" si="0">UPPER(D17)</f>
        <v/>
      </c>
      <c r="E19" t="str">
        <f t="shared" si="0"/>
        <v/>
      </c>
      <c r="F19" t="str">
        <f t="shared" si="0"/>
        <v/>
      </c>
      <c r="G19" t="str">
        <f t="shared" si="0"/>
        <v/>
      </c>
      <c r="H19" t="str">
        <f t="shared" si="0"/>
        <v/>
      </c>
    </row>
    <row r="20" spans="4:8" x14ac:dyDescent="0.25">
      <c r="D20" t="str">
        <f t="shared" ref="D20:H20" si="1">UPPER(D18)</f>
        <v/>
      </c>
      <c r="E20" t="str">
        <f t="shared" si="1"/>
        <v/>
      </c>
      <c r="F20" t="str">
        <f t="shared" si="1"/>
        <v/>
      </c>
      <c r="G20" t="str">
        <f t="shared" si="1"/>
        <v/>
      </c>
      <c r="H20" t="str">
        <f t="shared" si="1"/>
        <v/>
      </c>
    </row>
    <row r="21" spans="4:8" x14ac:dyDescent="0.25">
      <c r="D21" t="str">
        <f t="shared" ref="D21:H21" si="2">UPPER(D19)</f>
        <v/>
      </c>
      <c r="E21" t="str">
        <f t="shared" si="2"/>
        <v/>
      </c>
      <c r="F21" t="str">
        <f t="shared" si="2"/>
        <v/>
      </c>
      <c r="G21" t="str">
        <f t="shared" si="2"/>
        <v/>
      </c>
      <c r="H21" t="str">
        <f t="shared" si="2"/>
        <v/>
      </c>
    </row>
    <row r="22" spans="4:8" x14ac:dyDescent="0.25">
      <c r="D22" t="str">
        <f>UPPER(D20)</f>
        <v/>
      </c>
      <c r="E22" t="str">
        <f t="shared" ref="E22:H22" si="3">UPPER(E20)</f>
        <v/>
      </c>
      <c r="F22" t="str">
        <f t="shared" si="3"/>
        <v/>
      </c>
      <c r="G22" t="str">
        <f t="shared" si="3"/>
        <v/>
      </c>
      <c r="H22" t="str">
        <f t="shared" si="3"/>
        <v/>
      </c>
    </row>
    <row r="23" spans="4:8" x14ac:dyDescent="0.25">
      <c r="D23" t="str">
        <f t="shared" ref="D23:H23" si="4">UPPER(D21)</f>
        <v/>
      </c>
      <c r="E23" t="str">
        <f t="shared" si="4"/>
        <v/>
      </c>
      <c r="F23" t="str">
        <f t="shared" si="4"/>
        <v/>
      </c>
      <c r="G23" t="str">
        <f t="shared" si="4"/>
        <v/>
      </c>
      <c r="H23" t="str">
        <f t="shared" si="4"/>
        <v/>
      </c>
    </row>
    <row r="24" spans="4:8" x14ac:dyDescent="0.25">
      <c r="D24" t="str">
        <f t="shared" ref="D24:H24" si="5">UPPER(D22)</f>
        <v/>
      </c>
      <c r="E24" t="str">
        <f t="shared" si="5"/>
        <v/>
      </c>
      <c r="F24" t="str">
        <f t="shared" si="5"/>
        <v/>
      </c>
      <c r="G24" t="str">
        <f t="shared" si="5"/>
        <v/>
      </c>
      <c r="H24" t="str">
        <f t="shared" si="5"/>
        <v/>
      </c>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C28"/>
  <sheetViews>
    <sheetView zoomScaleNormal="100" workbookViewId="0">
      <selection activeCell="B29" sqref="B2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3" ht="18.75" x14ac:dyDescent="0.25">
      <c r="A1" s="99" t="s">
        <v>153</v>
      </c>
      <c r="B1" s="99"/>
      <c r="C1" s="99"/>
    </row>
    <row r="2" spans="1:3" ht="14.1" customHeight="1" x14ac:dyDescent="0.25">
      <c r="A2" s="13" t="s">
        <v>42</v>
      </c>
      <c r="B2" s="76" t="str">
        <f>'GENERALES NOTA 321'!B2:C2</f>
        <v>SINIESTRO  125600161   APL214524</v>
      </c>
      <c r="C2" s="73"/>
    </row>
    <row r="3" spans="1:3" x14ac:dyDescent="0.25">
      <c r="A3" s="5" t="s">
        <v>44</v>
      </c>
      <c r="B3" s="43" t="str">
        <f>'GENERALES NOTA 322'!B2:C2</f>
        <v>520013103002-2024-00240-00</v>
      </c>
      <c r="C3" s="43"/>
    </row>
    <row r="4" spans="1:3" x14ac:dyDescent="0.25">
      <c r="A4" s="5" t="s">
        <v>45</v>
      </c>
      <c r="B4" s="43" t="str">
        <f>'GENERALES NOTA 322'!B3:C3</f>
        <v>JUZGADO SEGUNDO CIVIL DEL CIRCUITO DE PASTO</v>
      </c>
      <c r="C4" s="43"/>
    </row>
    <row r="5" spans="1:3" x14ac:dyDescent="0.25">
      <c r="A5" s="5" t="s">
        <v>46</v>
      </c>
      <c r="B5" s="43" t="str">
        <f>'GENERALES NOTA 322'!B4:C4</f>
        <v>ALLIANZ SEGUROS DE VIDA S.A.</v>
      </c>
      <c r="C5" s="43"/>
    </row>
    <row r="6" spans="1:3" x14ac:dyDescent="0.25">
      <c r="A6" s="5" t="s">
        <v>47</v>
      </c>
      <c r="B6" s="43" t="str">
        <f>'GENERALES NOTA 322'!B5:C5</f>
        <v>DIEGO ANDRÉS LÓPEZ Y LÓPEZ GUERRERO - CC: 98.429.932 (TOMADOR/ASEGURADO) Nacido el 21 de mayo de 1977</v>
      </c>
      <c r="C6" s="43"/>
    </row>
    <row r="7" spans="1:3" x14ac:dyDescent="0.25">
      <c r="A7" s="5" t="s">
        <v>48</v>
      </c>
      <c r="B7" s="43" t="str">
        <f>'GENERALES NOTA 322'!B6:C6</f>
        <v>DEMANDA DIRECTA</v>
      </c>
      <c r="C7" s="43"/>
    </row>
    <row r="8" spans="1:3" x14ac:dyDescent="0.25">
      <c r="A8" s="5" t="s">
        <v>154</v>
      </c>
      <c r="B8" s="43" t="str">
        <f>'GENERALES NOTA 325'!B8:C8</f>
        <v>REMOTO</v>
      </c>
      <c r="C8" s="43"/>
    </row>
    <row r="9" spans="1:3" ht="24" customHeight="1" x14ac:dyDescent="0.25">
      <c r="A9" s="5" t="s">
        <v>155</v>
      </c>
      <c r="B9" s="43"/>
      <c r="C9" s="43"/>
    </row>
    <row r="10" spans="1:3" ht="88.5" customHeight="1" x14ac:dyDescent="0.25">
      <c r="A10" s="5" t="s">
        <v>156</v>
      </c>
      <c r="B10" s="43"/>
      <c r="C10" s="43"/>
    </row>
    <row r="11" spans="1:3" ht="43.5" customHeight="1" x14ac:dyDescent="0.25">
      <c r="A11" s="105"/>
      <c r="B11" s="105"/>
      <c r="C11" s="105"/>
    </row>
    <row r="12" spans="1:3" hidden="1" x14ac:dyDescent="0.25">
      <c r="A12" s="106"/>
      <c r="B12" s="106"/>
      <c r="C12" s="106"/>
    </row>
    <row r="13" spans="1:3" ht="18.75" x14ac:dyDescent="0.25">
      <c r="A13" s="99" t="s">
        <v>157</v>
      </c>
      <c r="B13" s="99"/>
      <c r="C13" s="99"/>
    </row>
    <row r="14" spans="1:3" x14ac:dyDescent="0.25">
      <c r="A14" s="23" t="s">
        <v>102</v>
      </c>
      <c r="B14" s="94" t="s">
        <v>103</v>
      </c>
      <c r="C14" s="95"/>
    </row>
    <row r="15" spans="1:3" ht="30" x14ac:dyDescent="0.25">
      <c r="A15" s="21" t="s">
        <v>104</v>
      </c>
      <c r="B15" s="92"/>
      <c r="C15" s="93"/>
    </row>
    <row r="16" spans="1:3" ht="45" x14ac:dyDescent="0.25">
      <c r="A16" s="14" t="s">
        <v>105</v>
      </c>
      <c r="B16" s="77">
        <f>((C18+C19+C21+C22)-C25)*C24*C26</f>
        <v>100000000</v>
      </c>
      <c r="C16" s="77"/>
    </row>
    <row r="17" spans="1:3" x14ac:dyDescent="0.25">
      <c r="A17" s="23" t="s">
        <v>106</v>
      </c>
      <c r="B17" s="84" t="s">
        <v>25</v>
      </c>
      <c r="C17" s="85"/>
    </row>
    <row r="18" spans="1:3" x14ac:dyDescent="0.25">
      <c r="A18" s="80"/>
      <c r="B18" s="22" t="s">
        <v>98</v>
      </c>
      <c r="C18" s="19">
        <v>100000000</v>
      </c>
    </row>
    <row r="19" spans="1:3" x14ac:dyDescent="0.25">
      <c r="A19" s="81"/>
      <c r="B19" s="22" t="s">
        <v>27</v>
      </c>
      <c r="C19" s="19">
        <v>0</v>
      </c>
    </row>
    <row r="20" spans="1:3" x14ac:dyDescent="0.25">
      <c r="A20" s="81"/>
      <c r="B20" s="82" t="s">
        <v>28</v>
      </c>
      <c r="C20" s="83"/>
    </row>
    <row r="21" spans="1:3" x14ac:dyDescent="0.25">
      <c r="A21" s="81"/>
      <c r="B21" s="22" t="s">
        <v>99</v>
      </c>
      <c r="C21" s="19">
        <v>0</v>
      </c>
    </row>
    <row r="22" spans="1:3" ht="30" x14ac:dyDescent="0.25">
      <c r="A22" s="81"/>
      <c r="B22" s="22" t="s">
        <v>107</v>
      </c>
      <c r="C22" s="19">
        <v>0</v>
      </c>
    </row>
    <row r="23" spans="1:3" x14ac:dyDescent="0.25">
      <c r="A23" s="81"/>
      <c r="B23" s="82" t="s">
        <v>108</v>
      </c>
      <c r="C23" s="83"/>
    </row>
    <row r="24" spans="1:3" x14ac:dyDescent="0.25">
      <c r="A24" s="25"/>
      <c r="B24" s="22" t="s">
        <v>109</v>
      </c>
      <c r="C24" s="26">
        <v>1</v>
      </c>
    </row>
    <row r="25" spans="1:3" x14ac:dyDescent="0.25">
      <c r="A25" s="27"/>
      <c r="B25" s="22" t="s">
        <v>52</v>
      </c>
      <c r="C25" s="28">
        <v>0</v>
      </c>
    </row>
    <row r="26" spans="1:3" x14ac:dyDescent="0.25">
      <c r="A26" s="27"/>
      <c r="B26" s="38" t="s">
        <v>110</v>
      </c>
      <c r="C26" s="39">
        <v>1</v>
      </c>
    </row>
    <row r="27" spans="1:3" x14ac:dyDescent="0.25">
      <c r="A27" s="40" t="s">
        <v>111</v>
      </c>
      <c r="B27" s="103">
        <f>IFERROR(B16*(VLOOKUP(B14,Hoja2!$G$1:$H$6,2,0)),16666)</f>
        <v>16666</v>
      </c>
      <c r="C27" s="103"/>
    </row>
    <row r="28" spans="1:3" ht="95.25" customHeight="1" x14ac:dyDescent="0.25">
      <c r="A28" s="41" t="s">
        <v>158</v>
      </c>
      <c r="B28" s="104"/>
      <c r="C28" s="104"/>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00000000-0002-0000-0500-000000000000}">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Hoja2!$N$1:$N$3</xm:f>
          </x14:formula1>
          <xm:sqref>B9:C9</xm:sqref>
        </x14:dataValidation>
        <x14:dataValidation type="list" allowBlank="1" showInputMessage="1" showErrorMessage="1" xr:uid="{00000000-0002-0000-0500-000002000000}">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159</v>
      </c>
    </row>
    <row r="2" spans="1:1" x14ac:dyDescent="0.25">
      <c r="A2" t="s">
        <v>120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N8"/>
  <sheetViews>
    <sheetView workbookViewId="0">
      <selection activeCell="A27" sqref="A27"/>
    </sheetView>
  </sheetViews>
  <sheetFormatPr baseColWidth="10" defaultColWidth="11.5703125" defaultRowHeight="15" x14ac:dyDescent="0.25"/>
  <cols>
    <col min="4" max="4" width="20.140625" bestFit="1" customWidth="1"/>
    <col min="5" max="5" width="42.85546875" bestFit="1" customWidth="1"/>
    <col min="7" max="7" width="33.28515625" customWidth="1"/>
    <col min="14" max="14" width="20.7109375" customWidth="1"/>
  </cols>
  <sheetData>
    <row r="1" spans="1:14" x14ac:dyDescent="0.25">
      <c r="A1" s="8" t="s">
        <v>53</v>
      </c>
      <c r="B1" t="s">
        <v>58</v>
      </c>
      <c r="C1" s="8" t="s">
        <v>60</v>
      </c>
      <c r="D1" s="8" t="s">
        <v>64</v>
      </c>
      <c r="E1" s="3" t="s">
        <v>65</v>
      </c>
      <c r="F1" s="2" t="s">
        <v>101</v>
      </c>
      <c r="G1" s="2" t="s">
        <v>160</v>
      </c>
      <c r="H1" s="4">
        <v>0.7</v>
      </c>
      <c r="I1" t="s">
        <v>161</v>
      </c>
      <c r="J1" t="s">
        <v>162</v>
      </c>
      <c r="L1" t="s">
        <v>163</v>
      </c>
      <c r="N1" s="2" t="s">
        <v>164</v>
      </c>
    </row>
    <row r="2" spans="1:14" x14ac:dyDescent="0.25">
      <c r="A2" t="s">
        <v>54</v>
      </c>
      <c r="B2" t="s">
        <v>120</v>
      </c>
      <c r="C2" t="s">
        <v>165</v>
      </c>
      <c r="D2" s="2" t="s">
        <v>166</v>
      </c>
      <c r="E2" s="1" t="s">
        <v>167</v>
      </c>
      <c r="F2" s="2" t="s">
        <v>103</v>
      </c>
      <c r="G2" s="2" t="s">
        <v>168</v>
      </c>
      <c r="H2" s="4">
        <v>0.25</v>
      </c>
      <c r="I2" t="s">
        <v>169</v>
      </c>
      <c r="J2" t="s">
        <v>170</v>
      </c>
      <c r="L2" t="s">
        <v>10</v>
      </c>
      <c r="N2" s="2" t="s">
        <v>171</v>
      </c>
    </row>
    <row r="3" spans="1:14" x14ac:dyDescent="0.25">
      <c r="A3" t="s">
        <v>172</v>
      </c>
      <c r="C3" t="s">
        <v>173</v>
      </c>
      <c r="D3" s="2" t="s">
        <v>174</v>
      </c>
      <c r="E3" s="1" t="s">
        <v>175</v>
      </c>
      <c r="F3" s="2" t="s">
        <v>176</v>
      </c>
      <c r="G3" s="2" t="s">
        <v>177</v>
      </c>
      <c r="H3" s="4">
        <v>0.55000000000000004</v>
      </c>
      <c r="I3" t="s">
        <v>178</v>
      </c>
      <c r="J3" t="s">
        <v>179</v>
      </c>
      <c r="N3" s="2" t="s">
        <v>103</v>
      </c>
    </row>
    <row r="4" spans="1:14" x14ac:dyDescent="0.25">
      <c r="A4" t="s">
        <v>180</v>
      </c>
      <c r="C4" t="s">
        <v>181</v>
      </c>
      <c r="E4" s="1" t="s">
        <v>182</v>
      </c>
      <c r="G4" s="2" t="s">
        <v>183</v>
      </c>
      <c r="H4" s="4">
        <v>0.15</v>
      </c>
      <c r="I4" t="s">
        <v>184</v>
      </c>
      <c r="J4" t="s">
        <v>185</v>
      </c>
      <c r="N4" s="2"/>
    </row>
    <row r="5" spans="1:14" x14ac:dyDescent="0.25">
      <c r="A5" t="s">
        <v>186</v>
      </c>
      <c r="E5" s="1" t="s">
        <v>187</v>
      </c>
      <c r="G5" s="2" t="s">
        <v>188</v>
      </c>
      <c r="H5" s="4">
        <v>0.7</v>
      </c>
      <c r="I5" t="s">
        <v>189</v>
      </c>
      <c r="J5" t="s">
        <v>190</v>
      </c>
      <c r="N5" s="2"/>
    </row>
    <row r="6" spans="1:14" x14ac:dyDescent="0.25">
      <c r="E6" s="1" t="s">
        <v>191</v>
      </c>
      <c r="G6" s="2" t="s">
        <v>192</v>
      </c>
      <c r="H6" s="4">
        <v>0.3</v>
      </c>
      <c r="J6" t="s">
        <v>193</v>
      </c>
      <c r="N6" s="2"/>
    </row>
    <row r="7" spans="1:14" x14ac:dyDescent="0.25">
      <c r="E7" s="1" t="s">
        <v>194</v>
      </c>
      <c r="G7" s="2" t="s">
        <v>103</v>
      </c>
      <c r="N7" s="2" t="s">
        <v>103</v>
      </c>
    </row>
    <row r="8" spans="1:14" x14ac:dyDescent="0.25">
      <c r="E8" s="1" t="s">
        <v>66</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CD89E017-DF9E-4D7A-9036-DAED46F48C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JOSEPH PINTO</cp:lastModifiedBy>
  <cp:revision/>
  <dcterms:created xsi:type="dcterms:W3CDTF">2020-12-07T14:41:17Z</dcterms:created>
  <dcterms:modified xsi:type="dcterms:W3CDTF">2025-01-23T04:58:32Z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ies>
</file>