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8_{931BB393-4084-435F-A8AC-20EDC6E8AA8D}" xr6:coauthVersionLast="47" xr6:coauthVersionMax="47" xr10:uidLastSave="{00000000-0000-0000-0000-000000000000}"/>
  <bookViews>
    <workbookView xWindow="-110" yWindow="-110" windowWidth="19420" windowHeight="10300" firstSheet="1"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<sst xmlns="http://schemas.openxmlformats.org/spreadsheetml/2006/main" count="321" uniqueCount="223">
  <si>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</si>
  <si>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</si>
  <si>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</si>
  <si>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</si>
  <si>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</si>
  <si>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</si>
  <si>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</si>
  <si>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</si>
  <si>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</si>
  <si>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</si>
  <si>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</si>
  <si>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</si>
  <si>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</si>
  <si>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</si>
  <si>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</si>
  <si>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</si>
  <si>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</si>
  <si>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</si>
  <si>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</si>
  <si>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</si>
  <si>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</si>
  <si>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</si>
  <si>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</si>
  <si>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</si>
  <si>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</si>
  <si>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</si>
  <si>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</si>
  <si>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</si>
  <si>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</si>
  <si>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</si>
  <si>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</si>
  <si>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</si>
  <si>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</si>
  <si>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</si>
  <si>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</si>
  <si>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</si>
  <si>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</si>
  <si>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</si>
  <si>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</si>
  <si>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</si>
  <si>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</si>
  <si>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</si>
  <si>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</si>
  <si>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</si>
  <si>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</si>
  <si>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</si>
  <si>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</si>
  <si>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</si>
  <si>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</si>
  <si>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</si>
  <si>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</si>
  <si>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</si>
  <si>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</si>
  <si>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</si>
  <si>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</si>
  <si>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</si>
  <si>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</si>
  <si>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</si>
  <si>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</si>
  <si>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</si>
  <si>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</si>
  <si>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</si>
  <si>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</si>
  <si>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</si>
  <si>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</si>
  <si>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</si>
  <si>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</si>
  <si>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</si>
  <si>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</si>
  <si>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</si>
  <si>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</si>
  <si>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</si>
  <si>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</si>
  <si>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</si>
  <si>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</si>
  <si>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</si>
  <si>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</si>
  <si>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</si>
  <si>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</si>
  <si>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</si>
  <si>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</si>
  <si>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</si>
  <si>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</si>
  <si>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</si>
  <si>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</si>
  <si>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</si>
  <si>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</si>
  <si>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</si>
  <si>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</si>
  <si>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</si>
  <si>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</si>
  <si>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</si>
  <si>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</si>
  <si>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</si>
  <si>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</si>
  <si>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</si>
  <si>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</si>
  <si>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</si>
  <si>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</si>
  <si>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</si>
  <si>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</si>
  <si>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</si>
  <si>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</si>
  <si>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</si>
  <si>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</si>
  <si>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</si>
  <si>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</si>
  <si>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</si>
  <si>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</si>
  <si>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</si>
  <si>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</si>
  <si>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</si>
  <si>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</si>
  <si>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</si>
  <si>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</si>
  <si>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</si>
  <si>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</si>
  <si>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</si>
  <si>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</si>
  <si>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</si>
  <si>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</si>
  <si>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</si>
  <si>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</si>
  <si>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</si>
  <si>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</si>
  <si>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</si>
  <si>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</si>
  <si>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</si>
  <si>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</si>
  <si>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</si>
  <si>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</si>
  <si>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</si>
  <si>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</si>
  <si>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</si>
  <si>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</si>
  <si>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</si>
  <si>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</si>
  <si>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</si>
  <si>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</si>
  <si>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</si>
  <si>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</si>
  <si>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</si>
  <si>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</si>
  <si>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</si>
  <si>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</si>
  <si>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</si>
  <si>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</si>
  <si>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</si>
  <si>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</si>
  <si>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</si>
  <si>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</si>
  <si>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</si>
  <si>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</si>
  <si>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</si>
  <si>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</si>
  <si>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</si>
  <si>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</si>
  <si>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</si>
  <si>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</si>
  <si>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</si>
  <si>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</si>
  <si>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</si>
  <si>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</si>
  <si>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</si>
  <si>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</si>
  <si>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</si>
  <si>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</si>
  <si>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</si>
  <si>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</si>
  <si>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</si>
  <si>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</si>
  <si>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</si>
  <si>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</si>
  <si>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</si>
  <si>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</si>
  <si>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</si>
  <si>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</si>
  <si>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</si>
  <si>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</si>
  <si>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</si>
  <si>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</si>
  <si>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</si>
  <si>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</si>
  <si>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</si>
  <si>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</si>
  <si>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</si>
  <si>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</si>
  <si>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</si>
  <si>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</si>
  <si>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</si>
  <si>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</si>
  <si>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</si>
  <si>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</si>
  <si>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</si>
  <si>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</si>
  <si>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11001-33-43-064-2024-00377-00</t>
  </si>
  <si>
    <t xml:space="preserve">JUZGADO SESENTA Y CUATRO (64)  ADMINISTRATIVO DE ORALIDAD DEL CIRCUITO  JUDICIAL DE BOGOTÁ -SECCIÓN TERCERA </t>
  </si>
  <si>
    <t>Unidad Nacional De Protección, Equirent Blindados Ltda., Andrés Felipe Molano Armero, Allianz Seguros S.A.</t>
  </si>
  <si>
    <t>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t>
  </si>
  <si>
    <t>LUZ DARIS QUIÑONES GUERRERO</t>
  </si>
  <si>
    <t>Municipio de Tumaco – Nariño</t>
  </si>
  <si>
    <t xml:space="preserve">Uniòn libre </t>
  </si>
  <si>
    <t>08 de abril de 1974</t>
  </si>
  <si>
    <t>49 años</t>
  </si>
  <si>
    <t>19 de diciembre de 2023</t>
  </si>
  <si>
    <t>Oficios varios</t>
  </si>
  <si>
    <t>N/a</t>
  </si>
  <si>
    <t>1 fallecido 2 lesionados</t>
  </si>
  <si>
    <t>19 de julio de 2024</t>
  </si>
  <si>
    <t>5 de septiembre de 2024</t>
  </si>
  <si>
    <t>El siniestro vial ocurrió el 19 de diciembre de 2023, aproximadamente a las 11:40 horas, en el sector El Pindo, municipio de Tumaco, Nariño. Se trató de una colisión en vía pública entre una motocicleta y una camioneta, identificada con placas FNQ-346.
Como consecuencia del accidente, fallecieron dos personas. La primera fue Luz Daris Quiñones Guerrero, quien se desplazaba como pasajera de la motocicleta. Su deceso se produjo en un centro hospitalario, a causa de politraumatismo sufrido en el accidente de tránsito, específicamente por hemorragia aguda masiva, derivada de trauma vascular pélvico y laceración de la arteria ilíaca externa. La segunda víctima fue José Enrique Cortés Preciado, conductor de la motocicleta, quien también falleció en el centro hospitalario debido a la gravedad de las lesiones sufridas.
El conductor de la camioneta, Andrés Felipe Molano Armero, resultó herido. De acuerdo con los documentos obrantes en el expediente, el Informe Policial de Accidentes de Tránsito (IPAT) registró los hechos y formuló hipótesis sobre su ocurrencia. De manera particular, el informe consignó como conducta violada el artículo 55 de la Ley 769 de 2002, al establecer que el conductor de la camioneta se encontraba en estado de embriaguez, lo que constituye una infracción grave al Código Nacional de Tránsito y fue considerada como una de las causas determinantes del siniestro.
Así mismo, un dictamen pericial de reconstrucción de accidentes aportado por la parte actora concluyó que la causa determinante del siniestro fue la invasión del carril contrario por parte del conductor del vehículo tipo camioneta, identificado con placas FNQ-346. Adicionalmente, se estableció que el señor Andrés Felipe Molano Armero arrojó resultado positivo en la prueba de alcoholemia, con un nivel de 1.23 gramos por litro, siendo esta una circunstancia agravante que contribuyó de manera directa al accidente. Por lo anterior, fue capturado en flagrancia y se le impuso un comparendo por conducir en estado de embriaguez.</t>
  </si>
  <si>
    <t xml:space="preserve"> EQUIRENT BLINDADOS LTDA</t>
  </si>
  <si>
    <t>FNQ346</t>
  </si>
  <si>
    <t>023231161 / 120</t>
  </si>
  <si>
    <t>30 de septiembre de 2024</t>
  </si>
  <si>
    <t>16 de mayo de 2025</t>
  </si>
  <si>
    <t>1 de julio de 2025</t>
  </si>
  <si>
    <t>SINIESTRO  134549297  APL</t>
  </si>
  <si>
    <t>23231161-120</t>
  </si>
  <si>
    <t>Desde las 00:00 horas del 01/04/2023 hasta las 24:00 horas del 31/03/2024.</t>
  </si>
  <si>
    <t>modalidad es OCURRENCIA, la cual ampara la responsabilidad derivada de los daños causados durante la vigencia de la póliza. En consecuencia, tales presupuestos se encuentran acreditados habida cuenta que el accidente de tránsito ocurrió el 19 de diciembre de 2023, y la vigencia de la póliza de seguro data del 1º de abril de 2023 hasta el 31 de marzo de 2024, es decir, que el hecho generador aconteció en vigencia de la póliza de seguro. Aunado a ello, presta cobertura material por cuanto ampara los daños causados a terceros derivados de la responsabilidad civil extracontractual del asegurado.
Por otro lado, frente a la responsabilidad del asegurado, debe decirse que existen elementos de prueba que deberán ser valorados por el juez a fin de determinar si hubo o no responsabilidad del conductor del vehículo asegurado en el accidente de tránsito del cual se derivó el fallecimiento de la señora Luz Daris Quiñones. Será objeto de debate probatorio establecer si el vehículo tipo motocicleta invadió el carril por el cual transitaba el vehículo asegurado, y como causa de esta impericia, el daño sufrido por la señora Luz Daris se impute al hecho de un tercero.</t>
  </si>
  <si>
    <t>Como liquidación objetivada de perjuicios se llegó al total de $975.097.500.
A este valor se llegó de la siguiente manera: 
Daño moral: Se reconoce el daño moral de conformidad con el baremo establecido por el Consejo de Estado. En ese sentido, se reconoce para JESSICA CENTENO QUIÑONES (hija de la víctima) una indemnización equivalente a 100 SMLMV, correspondiente a la suma de $142.350.000. Del mismo modo, se reconoce a favor de MARÍA CAMILA CABEZA QUIÑONES (hija de la víctima) la suma de $142.350.000, correspondiente a 100 SMLMV; y para LEONILA GUERRERO PRECIADO (madre de la víctima), 100 SMLMV equivalentes a $142.350.000. Así mismo, se reconoce a favor de LETICIA QUIÑONES GUERRERO (hermana de la víctima) 50 SMLMV, equivalentes a la suma de $71.175.000; y para LEONOR QUIÑONES VALENCIA (hermana de la víctima), 50 SMLMV, equivalentes a $71.175.000. También se reconoce el mismo monto para JOSÉ ERICSON ARAUJO GUERRERO (hermano de la víctima), REYSON FRANCO GUERRERO (hermano de la víctima), MARÍA ERNESTA ARAUJO GUERRERO (hermana de la víctima), y EUFEMIA QUIÑONES GUERRERO (hermana de la víctima), cada uno con derecho a 50 SMLMV, equivalentes a $71.175.000. En cuanto a JADRA ELITH REYES CENTENO (nieta de la víctima), se reconoce una indemnización de 50 SMLMV, equivalentes a $71.175.000, y para ROBINSON MONTAÑO QUIÑONES (sobrino de la víctima), 35 SMLMV, equivalentes a $49.822.500. No se reconoce indemnización por daño moral para el señor JHON JAIRO RODRÍGUEZ QUIÑONEZ (compañero permanente de la víctima) ni para ESTHER VALENCIA (hermana de crianza de la víctima), por cuanto no se cuenta con medio de convicción que acredite la relación entre estos y la víctima.
Total, daño moral, $975.097.500.
Daño a la vida en relación: Se desestima esta tipología del daño, por cuanto no se reconoce en la jurisdicción de lo contencioso administrativo.
Lucro cesante: Se desestima, por cuanto la parte actora no ha acreditado que el señor Jairo Rodríguez Quiñonez ostente la calidad de compañero permanente de la víctima, que amerite el reconocimiento del lucro cesante como consecuencia del fallecimiento de la misma.
Por su parte la Póliza de Auto Colectivo No. 023231161/120, ampara la Responsabilidad Civil Extracontractual con una suma asegruada de $ 4.000.000.000,00, póliza que no cuenta con deducible pactado, por lo que el valor que eventualmente asumiría la compañía de seguros asciende al valor de $975.097.500.</t>
  </si>
  <si>
    <t>1. INEXISTENCIA DE RESPONSABILIDAD A CARGO DE LOS DEMANDADOS POR LA FALTA DE ACREDITACIÓN DEL NEXO CAUSAL
2. EXCLUSIÓN DE LA RESPONSABILIDAD DE EQUIRENT BLINDADOS LTDA. (propietaria del vehículo de placas FNQ-346) POR CONFIGURARSE LA CAUSAL “HECHO EXCLUSIVO DE UN TERCERO”
3. HECHO O CULPA EXCLUSIVA DE LA VÍCTIMA.
4. CONCURRENCIA DE CULPAS.
5. IMPROCEDENCIA E INDEBIDA TASACIÓN DE LOS PERJUICIOS A TÍTULO DE LUCRO CESANTE.
6. INDEBIDA Y EXCESIVA TASACIÓN DE PERJUICIOS MORALES
7. IMPROCEDENCIA DEL RECONOCIMIENTO DEL DAÑO A LA VIDA EN RELACIÓN POR SER UNA CATEGORÍA DE PERJUICIO DESECHADA POR LA JURISPRUDENCIA DEL CONSEJO DE ESTADO.
8. ENRIQUECIMIENTO SIN CAUSA.
9. GÉNERICA O INNOMINADA.
EXCEPCIONES DE MÉRITO FRENTE A LA RELACIÓN ASEGURADO – ASEGURADORA 1. NO SE ACREDITÓ LA REALIZACIÓN DEL RIESGO ASEGURADO EN LA PÓLIZA AUTO COLECTIVO No. 023231161 / 120, POR TANTO, NO EXISTE OBLIGACIÓN A CARGO DE ALLIANZ SEGUROS S.A.
2. INEXISTENCIA DE OBLIGACIÓN DE INDEMNIZAR POR INCUMPLIMIENTO DE LAS CARGAS DEL ARTÍCULO 1077 DEL CÓDIGO DE COMERCIO
3. OPONIBILIDAD DE LAS EXCEPCIONES CONTRACTUALES FRENTE A LOS BENEFICIARIOS DE LA PÓLIZA, CONFORME AL ARTÍCULO 1044 DEL CÓDIGO DE COMERCIO
4. FALTA DE COBERTURA MATERIAL DE LA PÓLIZA DE AUTO COLECTIVO No. 023231161/120 POR CONFIGURARSE UN EVENTO EXPRESAMENTE EXCLUIDO.
5. LÍMITE MÁXIMO DE RESPONSABILIDAD Y DISPONIBILIDAD DEL VALOR ASEGURADO DE LA PÓLIZA DE AUTO COLECTIVO No. 023231161/120
6. CARÁCTER MERAMENTE INDEMNIZATORIO QUE REVISTEN LOS CONTRATOS DE SEGURO.
7. DISPONIBILIDAD DEL VALOR ASEGURADO.
8. PAGO POR REEMBOLSO.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</si>
</sst>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6" fontId="0" fillId="0" borderId="1" xfId="1" applyNumberFormat="1" applyFont="1" applyBorder="1" applyAlignment="1" applyProtection="1">
      <alignment horizontal="justify" vertical="top"/>
      <protection locked="0"/>
    </xf>
    <xf numFmtId="0" fontId="4" fillId="6" borderId="13" xfId="0" applyFont="1" applyFill="1" applyBorder="1" applyAlignment="1" applyProtection="1">
      <alignment horizontal="center" vertical="top" wrapText="1"/>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85" zoomScaleNormal="85"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159</v>
      </c>
      <c r="B2" s="67" t="s">
        <v>195</v>
      </c>
      <c r="C2" s="68"/>
    </row>
    <row r="3" spans="1:3" x14ac:dyDescent="0.35">
      <c r="A3" s="5" t="s">
        <v>126</v>
      </c>
      <c r="B3" s="69" t="s">
        <v>196</v>
      </c>
      <c r="C3" s="64"/>
    </row>
    <row r="4" spans="1:3" x14ac:dyDescent="0.35">
      <c r="A4" s="5" t="s">
        <v>138</v>
      </c>
      <c r="B4" s="63" t="s">
        <v>197</v>
      </c>
      <c r="C4" s="64"/>
    </row>
    <row r="5" spans="1:3" ht="31.5" customHeight="1" x14ac:dyDescent="0.35">
      <c r="A5" s="5" t="s">
        <v>139</v>
      </c>
      <c r="B5" s="63" t="s">
        <v>198</v>
      </c>
      <c r="C5" s="64"/>
    </row>
    <row r="6" spans="1:3" x14ac:dyDescent="0.35">
      <c r="A6" s="5" t="s">
        <v>140</v>
      </c>
      <c r="B6" s="58" t="s">
        <v>104</v>
      </c>
      <c r="C6" s="58"/>
    </row>
    <row r="7" spans="1:3" x14ac:dyDescent="0.35">
      <c r="A7" s="25" t="s">
        <v>141</v>
      </c>
      <c r="B7" s="63" t="s">
        <v>105</v>
      </c>
      <c r="C7" s="64"/>
    </row>
    <row r="8" spans="1:3" ht="23.15" customHeight="1" x14ac:dyDescent="0.35">
      <c r="A8" s="26" t="s">
        <v>142</v>
      </c>
      <c r="B8" s="58" t="s">
        <v>199</v>
      </c>
      <c r="C8" s="58"/>
    </row>
    <row r="9" spans="1:3" x14ac:dyDescent="0.35">
      <c r="A9" s="26" t="s">
        <v>143</v>
      </c>
      <c r="B9" s="71">
        <v>52507371</v>
      </c>
      <c r="C9" s="58"/>
    </row>
    <row r="10" spans="1:3" x14ac:dyDescent="0.35">
      <c r="A10" s="26" t="s">
        <v>144</v>
      </c>
      <c r="B10" s="56" t="s">
        <v>200</v>
      </c>
      <c r="C10" s="56"/>
    </row>
    <row r="11" spans="1:3" ht="30" customHeight="1" x14ac:dyDescent="0.35">
      <c r="A11" s="27" t="s">
        <v>145</v>
      </c>
      <c r="B11" s="56" t="s">
        <v>206</v>
      </c>
      <c r="C11" s="56"/>
    </row>
    <row r="12" spans="1:3" ht="30" customHeight="1" x14ac:dyDescent="0.35">
      <c r="A12" s="5" t="s">
        <v>146</v>
      </c>
      <c r="B12" s="57" t="s">
        <v>206</v>
      </c>
      <c r="C12" s="56"/>
    </row>
    <row r="13" spans="1:3" x14ac:dyDescent="0.35">
      <c r="A13" s="5" t="s">
        <v>147</v>
      </c>
      <c r="B13" s="58" t="s">
        <v>201</v>
      </c>
      <c r="C13" s="58"/>
    </row>
    <row r="14" spans="1:3" x14ac:dyDescent="0.35">
      <c r="A14" s="5" t="s">
        <v>148</v>
      </c>
      <c r="B14" s="59" t="s">
        <v>202</v>
      </c>
      <c r="C14" s="58"/>
    </row>
    <row r="15" spans="1:3" x14ac:dyDescent="0.35">
      <c r="A15" s="5" t="s">
        <v>149</v>
      </c>
      <c r="B15" s="58" t="s">
        <v>203</v>
      </c>
      <c r="C15" s="58"/>
    </row>
    <row r="16" spans="1:3" x14ac:dyDescent="0.35">
      <c r="A16" s="5" t="s">
        <v>150</v>
      </c>
      <c r="B16" s="58" t="s">
        <v>204</v>
      </c>
      <c r="C16" s="58"/>
    </row>
    <row r="17" spans="1:3" ht="15" customHeight="1" x14ac:dyDescent="0.35">
      <c r="A17" s="5" t="s">
        <v>151</v>
      </c>
      <c r="B17" s="56" t="s">
        <v>85</v>
      </c>
      <c r="C17" s="56"/>
    </row>
    <row r="18" spans="1:3" x14ac:dyDescent="0.35">
      <c r="A18" s="5" t="s">
        <v>152</v>
      </c>
      <c r="B18" s="56" t="s">
        <v>205</v>
      </c>
      <c r="C18" s="56"/>
    </row>
    <row r="19" spans="1:3" ht="18.75" customHeight="1" x14ac:dyDescent="0.35">
      <c r="A19" s="5" t="s">
        <v>153</v>
      </c>
      <c r="B19" s="65">
        <v>1160000</v>
      </c>
      <c r="C19" s="66"/>
    </row>
    <row r="20" spans="1:3" x14ac:dyDescent="0.35">
      <c r="A20" s="5" t="s">
        <v>154</v>
      </c>
      <c r="B20" s="58" t="s">
        <v>207</v>
      </c>
      <c r="C20" s="58"/>
    </row>
    <row r="21" spans="1:3" ht="17.25" customHeight="1" x14ac:dyDescent="0.35">
      <c r="A21" s="5" t="s">
        <v>155</v>
      </c>
      <c r="B21" s="56" t="s">
        <v>75</v>
      </c>
      <c r="C21" s="56"/>
    </row>
    <row r="22" spans="1:3" x14ac:dyDescent="0.35">
      <c r="A22" s="26" t="s">
        <v>156</v>
      </c>
      <c r="B22" s="53" t="s">
        <v>204</v>
      </c>
      <c r="C22" s="53"/>
    </row>
    <row r="23" spans="1:3" x14ac:dyDescent="0.35">
      <c r="A23" s="26" t="s">
        <v>157</v>
      </c>
      <c r="B23" s="55" t="s">
        <v>208</v>
      </c>
      <c r="C23" s="53"/>
    </row>
    <row r="24" spans="1:3" x14ac:dyDescent="0.35">
      <c r="A24" s="26" t="s">
        <v>158</v>
      </c>
      <c r="B24" s="55" t="s">
        <v>209</v>
      </c>
      <c r="C24" s="53"/>
    </row>
    <row r="25" spans="1:3" x14ac:dyDescent="0.35">
      <c r="A25" s="70" t="s">
        <v>120</v>
      </c>
      <c r="B25" s="53" t="s">
        <v>210</v>
      </c>
      <c r="C25" s="54"/>
    </row>
    <row r="26" spans="1:3" x14ac:dyDescent="0.35">
      <c r="A26" s="70"/>
      <c r="B26" s="54"/>
      <c r="C26" s="54"/>
    </row>
    <row r="27" spans="1:3" ht="100.5" customHeight="1" x14ac:dyDescent="0.35">
      <c r="A27" s="70"/>
      <c r="B27" s="54"/>
      <c r="C27" s="54"/>
    </row>
    <row r="28" spans="1:3" x14ac:dyDescent="0.35">
      <c r="A28" s="26" t="s">
        <v>160</v>
      </c>
      <c r="B28" s="54" t="s">
        <v>211</v>
      </c>
      <c r="C28" s="54"/>
    </row>
    <row r="29" spans="1:3" x14ac:dyDescent="0.35">
      <c r="A29" s="26" t="s">
        <v>161</v>
      </c>
      <c r="B29" s="54">
        <v>9002483567</v>
      </c>
      <c r="C29" s="54"/>
    </row>
    <row r="30" spans="1:3" x14ac:dyDescent="0.35">
      <c r="A30" s="26" t="s">
        <v>162</v>
      </c>
      <c r="B30" s="54" t="s">
        <v>212</v>
      </c>
      <c r="C30" s="54"/>
    </row>
    <row r="31" spans="1:3" x14ac:dyDescent="0.35">
      <c r="A31" s="26" t="s">
        <v>163</v>
      </c>
      <c r="B31" s="54" t="s">
        <v>213</v>
      </c>
      <c r="C31" s="54"/>
    </row>
    <row r="32" spans="1:3" x14ac:dyDescent="0.35">
      <c r="A32" s="26" t="s">
        <v>164</v>
      </c>
      <c r="B32" s="60" t="s">
        <v>214</v>
      </c>
      <c r="C32" s="61"/>
    </row>
    <row r="33" spans="1:3" x14ac:dyDescent="0.35">
      <c r="A33" s="5" t="s">
        <v>165</v>
      </c>
      <c r="B33" s="59" t="s">
        <v>215</v>
      </c>
      <c r="C33" s="59"/>
    </row>
    <row r="34" spans="1:3" ht="43.5" x14ac:dyDescent="0.35">
      <c r="A34" s="5" t="s">
        <v>166</v>
      </c>
      <c r="B34" s="59" t="s">
        <v>216</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55" zoomScaleNormal="55" workbookViewId="0">
      <selection activeCell="B22" sqref="B22:C2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2" t="s">
        <v>10</v>
      </c>
      <c r="B1" s="72"/>
      <c r="C1" s="72"/>
    </row>
    <row r="2" spans="1:3" ht="15.75" customHeight="1" x14ac:dyDescent="0.35">
      <c r="A2" s="20" t="s">
        <v>11</v>
      </c>
      <c r="B2" s="73" t="s">
        <v>217</v>
      </c>
      <c r="C2" s="74"/>
    </row>
    <row r="3" spans="1:3" s="2" customFormat="1" x14ac:dyDescent="0.35">
      <c r="A3" s="5" t="s">
        <v>1</v>
      </c>
      <c r="B3" s="58" t="str">
        <f>'AUTOS  NOTA 322'!B2:C2</f>
        <v>11001-33-43-064-2024-00377-00</v>
      </c>
      <c r="C3" s="58"/>
    </row>
    <row r="4" spans="1:3" s="2" customFormat="1" x14ac:dyDescent="0.35">
      <c r="A4" s="5" t="s">
        <v>2</v>
      </c>
      <c r="B4" s="58" t="str">
        <f>'AUTOS  NOTA 322'!B3:C3</f>
        <v xml:space="preserve">JUZGADO SESENTA Y CUATRO (64)  ADMINISTRATIVO DE ORALIDAD DEL CIRCUITO  JUDICIAL DE BOGOTÁ -SECCIÓN TERCERA </v>
      </c>
      <c r="C4" s="58"/>
    </row>
    <row r="5" spans="1:3" s="2" customFormat="1" x14ac:dyDescent="0.35">
      <c r="A5" s="5" t="s">
        <v>3</v>
      </c>
      <c r="B5" s="58" t="str">
        <f>'AUTOS  NOTA 322'!B4:C4</f>
        <v>Unidad Nacional De Protección, Equirent Blindados Ltda., Andrés Felipe Molano Armero, Allianz Seguros S.A.</v>
      </c>
      <c r="C5" s="58"/>
    </row>
    <row r="6" spans="1:3" s="2" customFormat="1" x14ac:dyDescent="0.35">
      <c r="A6" s="5" t="s">
        <v>4</v>
      </c>
      <c r="B6" s="58" t="str">
        <f>'AUTOS  NOTA 322'!B5:C5</f>
        <v>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v>
      </c>
      <c r="C6" s="58"/>
    </row>
    <row r="7" spans="1:3" s="2" customFormat="1" x14ac:dyDescent="0.35">
      <c r="A7" s="5" t="s">
        <v>5</v>
      </c>
      <c r="B7" s="58" t="str">
        <f>'AUTOS  NOTA 322'!B6:C6</f>
        <v>DEMANDA DIRECTA</v>
      </c>
      <c r="C7" s="58"/>
    </row>
    <row r="8" spans="1:3" s="2" customFormat="1" x14ac:dyDescent="0.35">
      <c r="A8" s="29" t="s">
        <v>101</v>
      </c>
      <c r="B8" s="58" t="str">
        <f>'AUTOS  NOTA 322'!B7:C8</f>
        <v>LUZ DARIS QUIÑONES GUERRERO</v>
      </c>
      <c r="C8" s="58"/>
    </row>
    <row r="9" spans="1:3" x14ac:dyDescent="0.35">
      <c r="A9" s="20" t="s">
        <v>12</v>
      </c>
      <c r="B9" s="58" t="s">
        <v>218</v>
      </c>
      <c r="C9" s="58"/>
    </row>
    <row r="10" spans="1:3" x14ac:dyDescent="0.35">
      <c r="A10" s="20" t="s">
        <v>9</v>
      </c>
      <c r="B10" s="63" t="s">
        <v>105</v>
      </c>
      <c r="C10" s="64"/>
    </row>
    <row r="11" spans="1:3" x14ac:dyDescent="0.35">
      <c r="A11" s="20" t="s">
        <v>13</v>
      </c>
      <c r="B11" s="87">
        <v>4000000000</v>
      </c>
      <c r="C11" s="88"/>
    </row>
    <row r="12" spans="1:3" x14ac:dyDescent="0.35">
      <c r="A12" s="20" t="s">
        <v>115</v>
      </c>
      <c r="B12" s="87">
        <v>0</v>
      </c>
      <c r="C12" s="88"/>
    </row>
    <row r="13" spans="1:3" x14ac:dyDescent="0.35">
      <c r="A13" s="20" t="s">
        <v>14</v>
      </c>
      <c r="B13" s="63" t="s">
        <v>76</v>
      </c>
      <c r="C13" s="64"/>
    </row>
    <row r="14" spans="1:3" x14ac:dyDescent="0.35">
      <c r="A14" s="20" t="s">
        <v>15</v>
      </c>
      <c r="B14" s="56" t="s">
        <v>219</v>
      </c>
      <c r="C14" s="58"/>
    </row>
    <row r="15" spans="1:3" x14ac:dyDescent="0.35">
      <c r="A15" s="20" t="s">
        <v>16</v>
      </c>
      <c r="B15" s="58" t="s">
        <v>17</v>
      </c>
      <c r="C15" s="58"/>
    </row>
    <row r="16" spans="1:3" x14ac:dyDescent="0.35">
      <c r="A16" s="20" t="s">
        <v>18</v>
      </c>
      <c r="B16" s="58" t="s">
        <v>17</v>
      </c>
      <c r="C16" s="58"/>
    </row>
    <row r="17" spans="1:3" x14ac:dyDescent="0.35">
      <c r="A17" s="89" t="s">
        <v>19</v>
      </c>
      <c r="B17" s="58" t="s">
        <v>20</v>
      </c>
      <c r="C17" s="58"/>
    </row>
    <row r="18" spans="1:3" x14ac:dyDescent="0.35">
      <c r="A18" s="90"/>
      <c r="B18" s="10" t="s">
        <v>21</v>
      </c>
      <c r="C18" s="10" t="s">
        <v>22</v>
      </c>
    </row>
    <row r="19" spans="1:3" x14ac:dyDescent="0.35">
      <c r="A19" s="90"/>
      <c r="B19" s="6" t="s">
        <v>118</v>
      </c>
      <c r="C19" s="6"/>
    </row>
    <row r="20" spans="1:3" x14ac:dyDescent="0.35">
      <c r="A20" s="90"/>
      <c r="B20" s="6"/>
      <c r="C20" s="6"/>
    </row>
    <row r="21" spans="1:3" x14ac:dyDescent="0.35">
      <c r="A21" s="91"/>
      <c r="B21" s="6"/>
      <c r="C21" s="6"/>
    </row>
    <row r="22" spans="1:3" x14ac:dyDescent="0.35">
      <c r="A22" s="20" t="s">
        <v>23</v>
      </c>
      <c r="B22" s="58"/>
      <c r="C22" s="58"/>
    </row>
    <row r="23" spans="1:3" x14ac:dyDescent="0.35">
      <c r="A23" s="20" t="s">
        <v>24</v>
      </c>
      <c r="B23" s="92"/>
      <c r="C23" s="93"/>
    </row>
    <row r="24" spans="1:3" x14ac:dyDescent="0.35">
      <c r="A24" s="20" t="s">
        <v>25</v>
      </c>
      <c r="B24" s="58" t="s">
        <v>84</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5" t="s">
        <v>30</v>
      </c>
      <c r="B28" s="75"/>
      <c r="C28" s="75"/>
    </row>
    <row r="29" spans="1:3" x14ac:dyDescent="0.35">
      <c r="A29" s="85" t="s">
        <v>31</v>
      </c>
      <c r="B29" s="86"/>
      <c r="C29" s="11"/>
    </row>
    <row r="30" spans="1:3" x14ac:dyDescent="0.35">
      <c r="A30" s="85" t="s">
        <v>32</v>
      </c>
      <c r="B30" s="86"/>
      <c r="C30" s="11"/>
    </row>
    <row r="31" spans="1:3" x14ac:dyDescent="0.35">
      <c r="A31" s="85" t="s">
        <v>33</v>
      </c>
      <c r="B31" s="86"/>
      <c r="C31" s="12"/>
    </row>
    <row r="32" spans="1:3" x14ac:dyDescent="0.35">
      <c r="A32" s="85" t="s">
        <v>34</v>
      </c>
      <c r="B32" s="86"/>
      <c r="C32" s="11"/>
    </row>
    <row r="33" spans="1:3" x14ac:dyDescent="0.35">
      <c r="A33" s="85" t="s">
        <v>35</v>
      </c>
      <c r="B33" s="86"/>
      <c r="C33" s="11"/>
    </row>
    <row r="34" spans="1:3" x14ac:dyDescent="0.35">
      <c r="A34" s="85" t="s">
        <v>36</v>
      </c>
      <c r="B34" s="86"/>
      <c r="C34" s="13"/>
    </row>
    <row r="35" spans="1:3" x14ac:dyDescent="0.35">
      <c r="A35" s="76" t="s">
        <v>37</v>
      </c>
      <c r="B35" s="77"/>
      <c r="C35" s="14"/>
    </row>
    <row r="36" spans="1:3" x14ac:dyDescent="0.35">
      <c r="A36" s="76" t="s">
        <v>38</v>
      </c>
      <c r="B36" s="77"/>
      <c r="C36" s="15"/>
    </row>
    <row r="37" spans="1:3" x14ac:dyDescent="0.35">
      <c r="A37" s="78" t="s">
        <v>39</v>
      </c>
      <c r="B37" s="79"/>
      <c r="C37" s="15"/>
    </row>
    <row r="38" spans="1:3" x14ac:dyDescent="0.35">
      <c r="A38" s="80"/>
      <c r="B38" s="81"/>
      <c r="C38" s="15"/>
    </row>
    <row r="39" spans="1:3" x14ac:dyDescent="0.35">
      <c r="A39" s="82"/>
      <c r="B39" s="83"/>
      <c r="C39" s="15"/>
    </row>
    <row r="40" spans="1:3" x14ac:dyDescent="0.35">
      <c r="A40" s="84" t="s">
        <v>40</v>
      </c>
      <c r="B40" s="84"/>
      <c r="C40" s="84"/>
    </row>
    <row r="41" spans="1:3" x14ac:dyDescent="0.35">
      <c r="A41" s="17" t="s">
        <v>41</v>
      </c>
      <c r="B41" s="18"/>
      <c r="C41" s="15"/>
    </row>
    <row r="42" spans="1:3" x14ac:dyDescent="0.35">
      <c r="A42" s="76" t="s">
        <v>42</v>
      </c>
      <c r="B42" s="77"/>
      <c r="C42" s="15"/>
    </row>
    <row r="43" spans="1:3" x14ac:dyDescent="0.35">
      <c r="A43" s="76" t="s">
        <v>43</v>
      </c>
      <c r="B43" s="77"/>
      <c r="C43" s="15"/>
    </row>
    <row r="44" spans="1:3" x14ac:dyDescent="0.35">
      <c r="A44" s="17" t="s">
        <v>44</v>
      </c>
      <c r="B44" s="18"/>
      <c r="C44" s="15"/>
    </row>
    <row r="45" spans="1:3" x14ac:dyDescent="0.35">
      <c r="A45" s="17" t="s">
        <v>45</v>
      </c>
      <c r="B45" s="18"/>
      <c r="C45" s="15"/>
    </row>
    <row r="46" spans="1:3" x14ac:dyDescent="0.35">
      <c r="A46" s="76" t="s">
        <v>46</v>
      </c>
      <c r="B46" s="77"/>
      <c r="C46" s="15"/>
    </row>
    <row r="47" spans="1:3" x14ac:dyDescent="0.35">
      <c r="A47" s="17" t="s">
        <v>47</v>
      </c>
      <c r="B47" s="16"/>
      <c r="C47" s="15"/>
    </row>
    <row r="48" spans="1:3" x14ac:dyDescent="0.35">
      <c r="A48" s="76" t="s">
        <v>48</v>
      </c>
      <c r="B48" s="77"/>
      <c r="C48" s="15"/>
    </row>
    <row r="49" spans="1:3" x14ac:dyDescent="0.35">
      <c r="A49" s="76" t="s">
        <v>49</v>
      </c>
      <c r="B49" s="77"/>
      <c r="C49" s="15"/>
    </row>
    <row r="50" spans="1:3" x14ac:dyDescent="0.35">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65EDD241-6531-4A3E-9EB4-B86209E302FC}">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B41" sqref="B41:C41"/>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8" t="s">
        <v>50</v>
      </c>
      <c r="B1" s="98"/>
      <c r="C1" s="98"/>
    </row>
    <row r="2" spans="1:9" ht="15" customHeight="1" x14ac:dyDescent="0.35">
      <c r="A2" s="33" t="s">
        <v>11</v>
      </c>
      <c r="B2" s="99" t="str">
        <f>'AUTOS NOTA 321'!B2:C2</f>
        <v>SINIESTRO  134549297  APL</v>
      </c>
      <c r="C2" s="100"/>
    </row>
    <row r="3" spans="1:9" x14ac:dyDescent="0.35">
      <c r="A3" s="34" t="s">
        <v>1</v>
      </c>
      <c r="B3" s="103" t="str">
        <f>'AUTOS  NOTA 322'!B2:C2</f>
        <v>11001-33-43-064-2024-00377-00</v>
      </c>
      <c r="C3" s="103"/>
    </row>
    <row r="4" spans="1:9" x14ac:dyDescent="0.35">
      <c r="A4" s="34" t="s">
        <v>2</v>
      </c>
      <c r="B4" s="103" t="str">
        <f>'AUTOS  NOTA 322'!B3:C3</f>
        <v xml:space="preserve">JUZGADO SESENTA Y CUATRO (64)  ADMINISTRATIVO DE ORALIDAD DEL CIRCUITO  JUDICIAL DE BOGOTÁ -SECCIÓN TERCERA </v>
      </c>
      <c r="C4" s="103"/>
    </row>
    <row r="5" spans="1:9" x14ac:dyDescent="0.35">
      <c r="A5" s="34" t="s">
        <v>3</v>
      </c>
      <c r="B5" s="103" t="str">
        <f>'AUTOS  NOTA 322'!B4:C4</f>
        <v>Unidad Nacional De Protección, Equirent Blindados Ltda., Andrés Felipe Molano Armero, Allianz Seguros S.A.</v>
      </c>
      <c r="C5" s="103"/>
    </row>
    <row r="6" spans="1:9" ht="15" customHeight="1" x14ac:dyDescent="0.35">
      <c r="A6" s="34" t="s">
        <v>4</v>
      </c>
      <c r="B6" s="103" t="str">
        <f>'AUTOS  NOTA 322'!B5:C5</f>
        <v>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v>
      </c>
      <c r="C6" s="103"/>
    </row>
    <row r="7" spans="1:9" x14ac:dyDescent="0.35">
      <c r="A7" s="34" t="s">
        <v>5</v>
      </c>
      <c r="B7" s="103" t="str">
        <f>'AUTOS  NOTA 322'!B6:C6</f>
        <v>DEMANDA DIRECTA</v>
      </c>
      <c r="C7" s="103"/>
    </row>
    <row r="8" spans="1:9" x14ac:dyDescent="0.35">
      <c r="A8" s="36" t="s">
        <v>101</v>
      </c>
      <c r="B8" s="103" t="str">
        <f>'AUTOS  NOTA 322'!B7:C8</f>
        <v>LUZ DARIS QUIÑONES GUERRERO</v>
      </c>
      <c r="C8" s="103"/>
    </row>
    <row r="9" spans="1:9" x14ac:dyDescent="0.35">
      <c r="A9" s="34" t="s">
        <v>51</v>
      </c>
      <c r="B9" s="96">
        <f>SUM(C11,C12,C14,C15,C17)</f>
        <v>2096322592</v>
      </c>
      <c r="C9" s="97"/>
    </row>
    <row r="10" spans="1:9" x14ac:dyDescent="0.35">
      <c r="A10" s="104" t="s">
        <v>52</v>
      </c>
      <c r="B10" s="101" t="s">
        <v>53</v>
      </c>
      <c r="C10" s="102"/>
    </row>
    <row r="11" spans="1:9" x14ac:dyDescent="0.35">
      <c r="A11" s="104"/>
      <c r="B11" s="35" t="s">
        <v>54</v>
      </c>
      <c r="C11" s="128">
        <v>195950092</v>
      </c>
    </row>
    <row r="12" spans="1:9" x14ac:dyDescent="0.35">
      <c r="A12" s="104"/>
      <c r="B12" s="35" t="s">
        <v>55</v>
      </c>
      <c r="C12" s="30"/>
    </row>
    <row r="13" spans="1:9" x14ac:dyDescent="0.35">
      <c r="A13" s="104"/>
      <c r="B13" s="101"/>
      <c r="C13" s="102"/>
    </row>
    <row r="14" spans="1:9" x14ac:dyDescent="0.35">
      <c r="A14" s="104"/>
      <c r="B14" s="35" t="s">
        <v>98</v>
      </c>
      <c r="C14" s="38">
        <v>1330972500</v>
      </c>
    </row>
    <row r="15" spans="1:9" x14ac:dyDescent="0.35">
      <c r="A15" s="104"/>
      <c r="B15" s="35" t="s">
        <v>99</v>
      </c>
      <c r="C15" s="38">
        <v>569400000</v>
      </c>
      <c r="E15" s="41" t="s">
        <v>57</v>
      </c>
      <c r="F15" s="42">
        <v>0.7</v>
      </c>
    </row>
    <row r="16" spans="1:9" x14ac:dyDescent="0.35">
      <c r="A16" s="104"/>
      <c r="B16" s="101" t="s">
        <v>58</v>
      </c>
      <c r="C16" s="102"/>
      <c r="E16" s="41" t="s">
        <v>59</v>
      </c>
      <c r="F16" s="43">
        <v>0.3</v>
      </c>
      <c r="I16" s="44"/>
    </row>
    <row r="17" spans="1:9" x14ac:dyDescent="0.35">
      <c r="A17" s="104"/>
      <c r="B17" s="35"/>
      <c r="C17" s="39"/>
      <c r="F17" s="45"/>
      <c r="I17" s="44"/>
    </row>
    <row r="18" spans="1:9" ht="23.25" customHeight="1" x14ac:dyDescent="0.35">
      <c r="A18" s="37" t="s">
        <v>60</v>
      </c>
      <c r="B18" s="99" t="s">
        <v>59</v>
      </c>
      <c r="C18" s="100"/>
    </row>
    <row r="19" spans="1:9" ht="29" x14ac:dyDescent="0.35">
      <c r="A19" s="34" t="s">
        <v>62</v>
      </c>
      <c r="B19" s="112" t="s">
        <v>220</v>
      </c>
      <c r="C19" s="113"/>
    </row>
    <row r="20" spans="1:9" ht="15" customHeight="1" x14ac:dyDescent="0.35">
      <c r="A20" s="46" t="s">
        <v>63</v>
      </c>
      <c r="B20" s="109">
        <f>((C22+C23+C25+C26+C30+C28+C32+C34+C29+C33)-C37-C38)*C36*C39</f>
        <v>975097500</v>
      </c>
      <c r="C20" s="109"/>
    </row>
    <row r="21" spans="1:9" x14ac:dyDescent="0.35">
      <c r="A21" s="37" t="s">
        <v>64</v>
      </c>
      <c r="B21" s="129"/>
      <c r="C21" s="114"/>
    </row>
    <row r="22" spans="1:9" x14ac:dyDescent="0.35">
      <c r="A22" s="107"/>
      <c r="B22" s="35" t="s">
        <v>54</v>
      </c>
      <c r="C22" s="30"/>
    </row>
    <row r="23" spans="1:9" x14ac:dyDescent="0.35">
      <c r="A23" s="108"/>
      <c r="B23" s="35" t="s">
        <v>55</v>
      </c>
      <c r="C23" s="30">
        <v>0</v>
      </c>
    </row>
    <row r="24" spans="1:9" x14ac:dyDescent="0.35">
      <c r="A24" s="108"/>
      <c r="B24" s="101" t="s">
        <v>56</v>
      </c>
      <c r="C24" s="102"/>
    </row>
    <row r="25" spans="1:9" x14ac:dyDescent="0.35">
      <c r="A25" s="108"/>
      <c r="B25" s="35" t="s">
        <v>98</v>
      </c>
      <c r="C25" s="30">
        <v>975097500</v>
      </c>
    </row>
    <row r="26" spans="1:9" ht="29.15" customHeight="1" x14ac:dyDescent="0.35">
      <c r="A26" s="108"/>
      <c r="B26" s="35" t="s">
        <v>100</v>
      </c>
      <c r="C26" s="30">
        <v>0</v>
      </c>
    </row>
    <row r="27" spans="1:9" x14ac:dyDescent="0.35">
      <c r="A27" s="108"/>
      <c r="B27" s="101" t="s">
        <v>121</v>
      </c>
      <c r="C27" s="102"/>
    </row>
    <row r="28" spans="1:9" x14ac:dyDescent="0.35">
      <c r="A28" s="108"/>
      <c r="B28" s="35" t="s">
        <v>130</v>
      </c>
      <c r="C28" s="30">
        <v>0</v>
      </c>
    </row>
    <row r="29" spans="1:9" x14ac:dyDescent="0.35">
      <c r="A29" s="108"/>
      <c r="B29" s="35" t="s">
        <v>54</v>
      </c>
      <c r="C29" s="30"/>
    </row>
    <row r="30" spans="1:9" x14ac:dyDescent="0.35">
      <c r="A30" s="108"/>
      <c r="B30" s="35" t="s">
        <v>55</v>
      </c>
      <c r="C30" s="30">
        <v>0</v>
      </c>
    </row>
    <row r="31" spans="1:9" x14ac:dyDescent="0.35">
      <c r="A31" s="108"/>
      <c r="B31" s="101" t="s">
        <v>122</v>
      </c>
      <c r="C31" s="102"/>
    </row>
    <row r="32" spans="1:9" x14ac:dyDescent="0.35">
      <c r="A32" s="108"/>
      <c r="B32" s="35"/>
      <c r="C32" s="30"/>
    </row>
    <row r="33" spans="1:3" x14ac:dyDescent="0.35">
      <c r="A33" s="108"/>
      <c r="B33" s="35" t="s">
        <v>54</v>
      </c>
      <c r="C33" s="30">
        <v>0</v>
      </c>
    </row>
    <row r="34" spans="1:3" x14ac:dyDescent="0.35">
      <c r="A34" s="108"/>
      <c r="B34" s="35" t="s">
        <v>55</v>
      </c>
      <c r="C34" s="30">
        <v>0</v>
      </c>
    </row>
    <row r="35" spans="1:3" x14ac:dyDescent="0.35">
      <c r="A35" s="108"/>
      <c r="B35" s="101" t="s">
        <v>114</v>
      </c>
      <c r="C35" s="102"/>
    </row>
    <row r="36" spans="1:3" x14ac:dyDescent="0.35">
      <c r="A36" s="108"/>
      <c r="B36" s="35" t="s">
        <v>125</v>
      </c>
      <c r="C36" s="31">
        <v>1</v>
      </c>
    </row>
    <row r="37" spans="1:3" x14ac:dyDescent="0.35">
      <c r="A37" s="108"/>
      <c r="B37" s="35" t="s">
        <v>115</v>
      </c>
      <c r="C37" s="32">
        <v>0</v>
      </c>
    </row>
    <row r="38" spans="1:3" x14ac:dyDescent="0.35">
      <c r="A38" s="108"/>
      <c r="B38" s="35" t="s">
        <v>167</v>
      </c>
      <c r="C38" s="32"/>
    </row>
    <row r="39" spans="1:3" x14ac:dyDescent="0.35">
      <c r="A39" s="108"/>
      <c r="B39" s="35" t="s">
        <v>129</v>
      </c>
      <c r="C39" s="31">
        <v>1</v>
      </c>
    </row>
    <row r="40" spans="1:3" x14ac:dyDescent="0.35">
      <c r="A40" s="47" t="s">
        <v>65</v>
      </c>
      <c r="B40" s="109">
        <f>IFERROR(B20*(VLOOKUP(B18,E15:F17,2,0)),16666)</f>
        <v>292529250</v>
      </c>
      <c r="C40" s="109"/>
    </row>
    <row r="41" spans="1:3" ht="93" customHeight="1" x14ac:dyDescent="0.35">
      <c r="A41" s="34" t="s">
        <v>123</v>
      </c>
      <c r="B41" s="110" t="s">
        <v>221</v>
      </c>
      <c r="C41" s="111"/>
    </row>
    <row r="42" spans="1:3" ht="211.5" customHeight="1" x14ac:dyDescent="0.35">
      <c r="A42" s="34" t="s">
        <v>66</v>
      </c>
      <c r="B42" s="105" t="s">
        <v>222</v>
      </c>
      <c r="C42" s="106"/>
    </row>
    <row r="45" spans="1:3" ht="26" x14ac:dyDescent="0.35">
      <c r="A45" s="94" t="s">
        <v>168</v>
      </c>
      <c r="B45" s="94"/>
      <c r="C45" s="94"/>
    </row>
    <row r="46" spans="1:3" x14ac:dyDescent="0.35">
      <c r="A46" s="95" t="s">
        <v>169</v>
      </c>
      <c r="B46" s="95"/>
      <c r="C46" s="95"/>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2" t="s">
        <v>67</v>
      </c>
      <c r="B1" s="72"/>
      <c r="C1" s="72"/>
    </row>
    <row r="2" spans="1:3" x14ac:dyDescent="0.35">
      <c r="A2" s="20" t="s">
        <v>11</v>
      </c>
      <c r="B2" s="92" t="str">
        <f>'AUTOS NOTA 324-478'!B2:C2</f>
        <v>SINIESTRO  134549297  APL</v>
      </c>
      <c r="C2" s="93"/>
    </row>
    <row r="3" spans="1:3" x14ac:dyDescent="0.35">
      <c r="A3" s="5" t="s">
        <v>1</v>
      </c>
      <c r="B3" s="58" t="str">
        <f>'AUTOS  NOTA 322'!B2:C2</f>
        <v>11001-33-43-064-2024-00377-00</v>
      </c>
      <c r="C3" s="58"/>
    </row>
    <row r="4" spans="1:3" x14ac:dyDescent="0.35">
      <c r="A4" s="5" t="s">
        <v>2</v>
      </c>
      <c r="B4" s="58" t="str">
        <f>'AUTOS  NOTA 322'!B3:C3</f>
        <v xml:space="preserve">JUZGADO SESENTA Y CUATRO (64)  ADMINISTRATIVO DE ORALIDAD DEL CIRCUITO  JUDICIAL DE BOGOTÁ -SECCIÓN TERCERA </v>
      </c>
      <c r="C4" s="58"/>
    </row>
    <row r="5" spans="1:3" x14ac:dyDescent="0.35">
      <c r="A5" s="5" t="s">
        <v>3</v>
      </c>
      <c r="B5" s="58" t="str">
        <f>'AUTOS  NOTA 322'!B4:C4</f>
        <v>Unidad Nacional De Protección, Equirent Blindados Ltda., Andrés Felipe Molano Armero, Allianz Seguros S.A.</v>
      </c>
      <c r="C5" s="58"/>
    </row>
    <row r="6" spans="1:3" ht="15" customHeight="1" x14ac:dyDescent="0.35">
      <c r="A6" s="5" t="s">
        <v>4</v>
      </c>
      <c r="B6" s="58" t="str">
        <f>'AUTOS  NOTA 322'!B5:C5</f>
        <v>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v>
      </c>
      <c r="C6" s="58"/>
    </row>
    <row r="7" spans="1:3" ht="15" customHeight="1" x14ac:dyDescent="0.35">
      <c r="A7" s="5" t="s">
        <v>5</v>
      </c>
      <c r="B7" s="58" t="str">
        <f>'AUTOS  NOTA 322'!B6:C6</f>
        <v>DEMANDA DIRECTA</v>
      </c>
      <c r="C7" s="58"/>
    </row>
    <row r="8" spans="1:3" ht="15" customHeight="1" x14ac:dyDescent="0.35">
      <c r="A8" s="29" t="s">
        <v>101</v>
      </c>
      <c r="B8" s="58" t="str">
        <f>'AUTOS  NOTA 322'!B7:C8</f>
        <v>LUZ DARIS QUIÑONES GUERRERO</v>
      </c>
      <c r="C8" s="58"/>
    </row>
    <row r="9" spans="1:3" ht="19" customHeight="1" x14ac:dyDescent="0.35">
      <c r="A9" s="5" t="s">
        <v>102</v>
      </c>
      <c r="B9" s="58" t="s">
        <v>57</v>
      </c>
      <c r="C9" s="58"/>
    </row>
    <row r="10" spans="1:3" x14ac:dyDescent="0.35">
      <c r="A10" s="7" t="s">
        <v>64</v>
      </c>
      <c r="B10" s="117">
        <f>'AUTOS NOTA 324-478'!B20:C20</f>
        <v>975097500</v>
      </c>
      <c r="C10" s="117"/>
    </row>
    <row r="11" spans="1:3" x14ac:dyDescent="0.35">
      <c r="A11" s="7" t="s">
        <v>116</v>
      </c>
      <c r="B11" s="118">
        <f>'AUTOS NOTA 324-478'!B40:C40</f>
        <v>292529250</v>
      </c>
      <c r="C11" s="58"/>
    </row>
    <row r="12" spans="1:3" ht="29" x14ac:dyDescent="0.35">
      <c r="A12" s="7" t="s">
        <v>68</v>
      </c>
      <c r="B12" s="115"/>
      <c r="C12" s="116"/>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2" t="s">
        <v>131</v>
      </c>
      <c r="B1" s="72"/>
      <c r="C1" s="72"/>
    </row>
    <row r="2" spans="1:3" x14ac:dyDescent="0.35">
      <c r="A2" s="40" t="s">
        <v>11</v>
      </c>
      <c r="B2" s="92" t="str">
        <f>'AUTOS NOTA 321'!B2:C2</f>
        <v>SINIESTRO  134549297  APL</v>
      </c>
      <c r="C2" s="93"/>
    </row>
    <row r="3" spans="1:3" x14ac:dyDescent="0.35">
      <c r="A3" s="5" t="s">
        <v>1</v>
      </c>
      <c r="B3" s="58" t="str">
        <f>'AUTOS  NOTA 322'!B2:C2</f>
        <v>11001-33-43-064-2024-00377-00</v>
      </c>
      <c r="C3" s="58"/>
    </row>
    <row r="4" spans="1:3" x14ac:dyDescent="0.35">
      <c r="A4" s="5" t="s">
        <v>2</v>
      </c>
      <c r="B4" s="58" t="str">
        <f>'AUTOS  NOTA 322'!B3:C3</f>
        <v xml:space="preserve">JUZGADO SESENTA Y CUATRO (64)  ADMINISTRATIVO DE ORALIDAD DEL CIRCUITO  JUDICIAL DE BOGOTÁ -SECCIÓN TERCERA </v>
      </c>
      <c r="C4" s="58"/>
    </row>
    <row r="5" spans="1:3" x14ac:dyDescent="0.35">
      <c r="A5" s="5" t="s">
        <v>3</v>
      </c>
      <c r="B5" s="58" t="str">
        <f>'AUTOS  NOTA 322'!B4:C4</f>
        <v>Unidad Nacional De Protección, Equirent Blindados Ltda., Andrés Felipe Molano Armero, Allianz Seguros S.A.</v>
      </c>
      <c r="C5" s="58"/>
    </row>
    <row r="6" spans="1:3" x14ac:dyDescent="0.35">
      <c r="A6" s="5" t="s">
        <v>4</v>
      </c>
      <c r="B6" s="58" t="str">
        <f>'AUTOS  NOTA 322'!B5:C5</f>
        <v>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v>
      </c>
      <c r="C6" s="58"/>
    </row>
    <row r="7" spans="1:3" x14ac:dyDescent="0.35">
      <c r="A7" s="5" t="s">
        <v>5</v>
      </c>
      <c r="B7" s="58" t="str">
        <f>'AUTOS  NOTA 322'!B6:C6</f>
        <v>DEMANDA DIRECTA</v>
      </c>
      <c r="C7" s="58"/>
    </row>
    <row r="8" spans="1:3" x14ac:dyDescent="0.35">
      <c r="A8" s="5" t="s">
        <v>102</v>
      </c>
      <c r="B8" s="58" t="str">
        <f>'AUTOS NOTA 324-478'!B18:C18</f>
        <v>EVENTUAL</v>
      </c>
      <c r="C8" s="58"/>
    </row>
    <row r="9" spans="1:3" x14ac:dyDescent="0.35">
      <c r="A9" s="7" t="s">
        <v>64</v>
      </c>
      <c r="B9" s="117">
        <f>'AUTOS NOTA 324-478'!B20:C20</f>
        <v>975097500</v>
      </c>
      <c r="C9" s="117"/>
    </row>
    <row r="10" spans="1:3" x14ac:dyDescent="0.35">
      <c r="A10" s="5" t="s">
        <v>132</v>
      </c>
      <c r="B10" s="120">
        <v>0</v>
      </c>
      <c r="C10" s="120"/>
    </row>
    <row r="11" spans="1:3" ht="30" customHeight="1" x14ac:dyDescent="0.35">
      <c r="A11" s="5" t="s">
        <v>192</v>
      </c>
      <c r="B11" s="58"/>
      <c r="C11" s="58"/>
    </row>
    <row r="12" spans="1:3" x14ac:dyDescent="0.35">
      <c r="A12" s="5" t="s">
        <v>193</v>
      </c>
      <c r="B12" s="119"/>
      <c r="C12" s="119"/>
    </row>
    <row r="13" spans="1:3" x14ac:dyDescent="0.35">
      <c r="A13" s="5" t="s">
        <v>194</v>
      </c>
      <c r="B13" s="58"/>
      <c r="C13" s="5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72" t="s">
        <v>133</v>
      </c>
      <c r="B1" s="72"/>
      <c r="C1" s="72"/>
    </row>
    <row r="2" spans="1:6" x14ac:dyDescent="0.35">
      <c r="A2" s="20" t="s">
        <v>11</v>
      </c>
      <c r="B2" s="92" t="str">
        <f>'AUTOS NOTA 321'!B2:C2</f>
        <v>SINIESTRO  134549297  APL</v>
      </c>
      <c r="C2" s="93"/>
    </row>
    <row r="3" spans="1:6" x14ac:dyDescent="0.35">
      <c r="A3" s="5" t="s">
        <v>1</v>
      </c>
      <c r="B3" s="58" t="str">
        <f>'AUTOS  NOTA 322'!B2:C2</f>
        <v>11001-33-43-064-2024-00377-00</v>
      </c>
      <c r="C3" s="58"/>
    </row>
    <row r="4" spans="1:6" x14ac:dyDescent="0.35">
      <c r="A4" s="5" t="s">
        <v>2</v>
      </c>
      <c r="B4" s="58" t="str">
        <f>'AUTOS  NOTA 322'!B3:C3</f>
        <v xml:space="preserve">JUZGADO SESENTA Y CUATRO (64)  ADMINISTRATIVO DE ORALIDAD DEL CIRCUITO  JUDICIAL DE BOGOTÁ -SECCIÓN TERCERA </v>
      </c>
      <c r="C4" s="58"/>
    </row>
    <row r="5" spans="1:6" ht="15" customHeight="1" x14ac:dyDescent="0.35">
      <c r="A5" s="5" t="s">
        <v>3</v>
      </c>
      <c r="B5" s="58" t="str">
        <f>'AUTOS  NOTA 322'!B4:C4</f>
        <v>Unidad Nacional De Protección, Equirent Blindados Ltda., Andrés Felipe Molano Armero, Allianz Seguros S.A.</v>
      </c>
      <c r="C5" s="58"/>
    </row>
    <row r="6" spans="1:6" ht="15" customHeight="1" x14ac:dyDescent="0.35">
      <c r="A6" s="5" t="s">
        <v>4</v>
      </c>
      <c r="B6" s="58" t="str">
        <f>'AUTOS  NOTA 322'!B5:C5</f>
        <v>Jhon Jairo Rodríguez Quiñones, su calidad es compañero permanente de la víctima, según el documento, nació el 15 de noviembre de 1981, Jessica Centeno Quiñones, su calidad es hija de la víctima, nació el 8 de febrero de 1990, María Camila Cabeza Quiñones, su calidad es hija de la víctima, nació el 11 de septiembre de 2003, Leonila Guerrero Preciado, su calidad es madre de la víctima, Leticia Quiñones Guerrero, su calidad es hermana de la víctima, Henry Quiñones Guerrero, su calidad es hermano de la víctima, Fidencio Quiñones Valencia, su calidad es hermano de la víctima, Leonor Quiñones Valencia, su calidad es hermana de la víctima, Esther Valencia, su calidad es hermana de crianza de la víctima, José Ericson Araujo Guerrero, su calidad es hermano de la víctima, Reyson Franco Guerrero, su calidad es hermano de la víctima, María Ernesta Araujo Guerrero, su calidad es hermana de la víctima, Eufemia Quiñones Guerrero, su calidad es hermana de la víctima, Jadra Elith Reyes Centeno, su calidad es nieta de la víctima, Robinson Montaño Quiñones, su calidad es sobrino de la víctima.</v>
      </c>
      <c r="C6" s="58"/>
    </row>
    <row r="7" spans="1:6" x14ac:dyDescent="0.35">
      <c r="A7" s="5" t="s">
        <v>5</v>
      </c>
      <c r="B7" s="58" t="str">
        <f>'AUTOS  NOTA 322'!B6:C6</f>
        <v>DEMANDA DIRECTA</v>
      </c>
      <c r="C7" s="58"/>
    </row>
    <row r="8" spans="1:6" x14ac:dyDescent="0.35">
      <c r="A8" s="5" t="s">
        <v>134</v>
      </c>
      <c r="B8" s="121">
        <f>'AUTOS NOTA 324-478'!B20:C20</f>
        <v>975097500</v>
      </c>
      <c r="C8" s="121"/>
    </row>
    <row r="9" spans="1:6" x14ac:dyDescent="0.35">
      <c r="A9" s="5" t="s">
        <v>135</v>
      </c>
      <c r="B9" s="58"/>
      <c r="C9" s="58"/>
    </row>
    <row r="10" spans="1:6" ht="111" customHeight="1" x14ac:dyDescent="0.35">
      <c r="A10" s="5" t="s">
        <v>136</v>
      </c>
      <c r="B10" s="58"/>
      <c r="C10" s="58"/>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137</v>
      </c>
      <c r="B13" s="124"/>
      <c r="C13" s="124"/>
    </row>
    <row r="14" spans="1:6" x14ac:dyDescent="0.35">
      <c r="A14" s="37" t="s">
        <v>60</v>
      </c>
      <c r="B14" s="99" t="s">
        <v>61</v>
      </c>
      <c r="C14" s="100"/>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107"/>
      <c r="B17" s="35" t="s">
        <v>54</v>
      </c>
      <c r="C17" s="30">
        <v>1000000000</v>
      </c>
    </row>
    <row r="18" spans="1:3" x14ac:dyDescent="0.35">
      <c r="A18" s="108"/>
      <c r="B18" s="35" t="s">
        <v>55</v>
      </c>
      <c r="C18" s="30">
        <v>0</v>
      </c>
    </row>
    <row r="19" spans="1:3" x14ac:dyDescent="0.35">
      <c r="A19" s="108"/>
      <c r="B19" s="101" t="s">
        <v>56</v>
      </c>
      <c r="C19" s="102"/>
    </row>
    <row r="20" spans="1:3" x14ac:dyDescent="0.35">
      <c r="A20" s="108"/>
      <c r="B20" s="35" t="s">
        <v>98</v>
      </c>
      <c r="C20" s="30">
        <v>0</v>
      </c>
    </row>
    <row r="21" spans="1:3" ht="29" x14ac:dyDescent="0.35">
      <c r="A21" s="108"/>
      <c r="B21" s="35" t="s">
        <v>100</v>
      </c>
      <c r="C21" s="30">
        <v>0</v>
      </c>
    </row>
    <row r="22" spans="1:3" x14ac:dyDescent="0.35">
      <c r="A22" s="108"/>
      <c r="B22" s="101" t="s">
        <v>121</v>
      </c>
      <c r="C22" s="102"/>
    </row>
    <row r="23" spans="1:3" x14ac:dyDescent="0.35">
      <c r="A23" s="108"/>
      <c r="B23" s="35" t="s">
        <v>130</v>
      </c>
      <c r="C23" s="30">
        <v>0</v>
      </c>
    </row>
    <row r="24" spans="1:3" x14ac:dyDescent="0.35">
      <c r="A24" s="108"/>
      <c r="B24" s="35" t="s">
        <v>54</v>
      </c>
      <c r="C24" s="30">
        <v>0</v>
      </c>
    </row>
    <row r="25" spans="1:3" x14ac:dyDescent="0.35">
      <c r="A25" s="108"/>
      <c r="B25" s="35" t="s">
        <v>55</v>
      </c>
      <c r="C25" s="30">
        <v>0</v>
      </c>
    </row>
    <row r="26" spans="1:3" x14ac:dyDescent="0.35">
      <c r="A26" s="108"/>
      <c r="B26" s="101" t="s">
        <v>122</v>
      </c>
      <c r="C26" s="102"/>
    </row>
    <row r="27" spans="1:3" x14ac:dyDescent="0.35">
      <c r="A27" s="108"/>
      <c r="B27" s="35"/>
      <c r="C27" s="30"/>
    </row>
    <row r="28" spans="1:3" x14ac:dyDescent="0.35">
      <c r="A28" s="108"/>
      <c r="B28" s="35" t="s">
        <v>54</v>
      </c>
      <c r="C28" s="30">
        <v>0</v>
      </c>
    </row>
    <row r="29" spans="1:3" x14ac:dyDescent="0.35">
      <c r="A29" s="108"/>
      <c r="B29" s="35" t="s">
        <v>55</v>
      </c>
      <c r="C29" s="30">
        <v>0</v>
      </c>
    </row>
    <row r="30" spans="1:3" x14ac:dyDescent="0.35">
      <c r="A30" s="108"/>
      <c r="B30" s="101" t="s">
        <v>114</v>
      </c>
      <c r="C30" s="102"/>
    </row>
    <row r="31" spans="1:3" x14ac:dyDescent="0.35">
      <c r="A31" s="108"/>
      <c r="B31" s="35" t="s">
        <v>125</v>
      </c>
      <c r="C31" s="31">
        <v>1</v>
      </c>
    </row>
    <row r="32" spans="1:3" x14ac:dyDescent="0.35">
      <c r="A32" s="108"/>
      <c r="B32" s="35" t="s">
        <v>115</v>
      </c>
      <c r="C32" s="32">
        <v>0</v>
      </c>
    </row>
    <row r="33" spans="1:3" x14ac:dyDescent="0.35">
      <c r="A33" s="108"/>
      <c r="B33" s="35" t="s">
        <v>129</v>
      </c>
      <c r="C33" s="31">
        <v>1</v>
      </c>
    </row>
    <row r="34" spans="1:3" x14ac:dyDescent="0.35">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2025-07-11T20:53:51Z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