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mliz\Downloads\"/>
    </mc:Choice>
  </mc:AlternateContent>
  <xr:revisionPtr revIDLastSave="0" documentId="13_ncr:1_{2DCE1F1A-FA5C-4CD7-91D9-7DB209EE16B9}" xr6:coauthVersionLast="47" xr6:coauthVersionMax="47" xr10:uidLastSave="{00000000-0000-0000-0000-000000000000}"/>
  <bookViews>
    <workbookView xWindow="-120" yWindow="-120" windowWidth="20730" windowHeight="11040" firstSheet="3"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8" i="17"/>
  <c r="B7" i="17"/>
  <c r="B6" i="17"/>
  <c r="B4" i="17"/>
  <c r="B3" i="17"/>
  <c r="B2" i="17"/>
  <c r="B5" i="10"/>
  <c r="B5" i="14" s="1"/>
  <c r="B4" i="10"/>
  <c r="B3" i="10"/>
  <c r="B4" i="14"/>
  <c r="B6" i="14"/>
  <c r="B8" i="14"/>
  <c r="B3" i="14"/>
  <c r="B2" i="14"/>
  <c r="B3" i="12"/>
  <c r="B5" i="17" l="1"/>
  <c r="B5" i="12" s="1"/>
  <c r="B12" i="17"/>
  <c r="B11" i="17" s="1"/>
  <c r="B15" i="17" s="1"/>
  <c r="B12" i="14"/>
  <c r="B11" i="14" s="1"/>
  <c r="B2" i="12"/>
  <c r="B7" i="12"/>
  <c r="B6" i="12"/>
  <c r="B4" i="12"/>
  <c r="B7" i="10" l="1"/>
  <c r="B6" i="10"/>
</calcChain>
</file>

<file path=xl/sharedStrings.xml><?xml version="1.0" encoding="utf-8"?>
<sst xmlns="http://schemas.openxmlformats.org/spreadsheetml/2006/main" count="231" uniqueCount="160">
  <si>
    <t>Verbal</t>
  </si>
  <si>
    <t>Ordinario</t>
  </si>
  <si>
    <t>Apertura</t>
  </si>
  <si>
    <t>Imputación</t>
  </si>
  <si>
    <t>SOLICITUD DE ANTECEDENTES -ABOGADO EXTERNO-</t>
  </si>
  <si>
    <t>Radicado</t>
  </si>
  <si>
    <t>Contraloría</t>
  </si>
  <si>
    <t>CONTRALORÍA GENERAL DE LA REPÚBLICA - GERENCIA DEPARTAMENTAL COLEGIADA DE ANTIOQUIA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</si>
  <si>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</si>
  <si>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</si>
  <si>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</si>
  <si>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</si>
  <si>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</si>
  <si>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</si>
  <si>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</si>
  <si>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</si>
  <si>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</si>
  <si>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</si>
  <si>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</si>
  <si>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</si>
  <si>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</si>
  <si>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</si>
  <si>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</si>
  <si>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</si>
  <si>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</si>
  <si>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</si>
  <si>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</si>
  <si>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</si>
  <si>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</si>
  <si>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</si>
  <si>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</si>
  <si>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</si>
  <si>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</si>
  <si>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</si>
  <si>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</si>
  <si>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</si>
  <si>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</si>
  <si>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</si>
  <si>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</si>
  <si>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</si>
  <si>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</si>
  <si>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</si>
  <si>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</si>
  <si>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</si>
  <si>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</si>
  <si>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</si>
  <si>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</si>
  <si>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</si>
  <si>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</si>
  <si>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</si>
  <si>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</si>
  <si>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</si>
  <si>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</si>
  <si>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</si>
  <si>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</si>
  <si>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</si>
  <si>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</si>
  <si>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</si>
  <si>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</si>
  <si>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</si>
  <si>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</si>
  <si>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</si>
  <si>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</si>
  <si>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</si>
  <si>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</si>
  <si>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</si>
  <si>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</si>
  <si>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</si>
  <si>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</si>
  <si>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</si>
  <si>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</si>
  <si>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</si>
  <si>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</si>
  <si>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</si>
  <si>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</si>
  <si>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</si>
  <si>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</si>
  <si>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</si>
  <si>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</si>
  <si>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</si>
  <si>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</si>
  <si>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</si>
  <si>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</si>
  <si>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</si>
  <si>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</si>
  <si>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</si>
  <si>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</si>
  <si>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</si>
  <si>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</si>
  <si>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</si>
  <si>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</si>
  <si>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</si>
  <si>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</si>
  <si>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</si>
  <si>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</si>
  <si>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</si>
  <si>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</si>
  <si>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</si>
  <si>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</si>
  <si>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</si>
  <si>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</si>
  <si>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</si>
  <si>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</si>
  <si>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</si>
  <si>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</si>
  <si>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</si>
  <si>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</si>
  <si>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</si>
  <si>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</si>
  <si>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</si>
  <si>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</si>
  <si>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</si>
  <si>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</si>
  <si>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</si>
  <si>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</si>
  <si>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</si>
  <si>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</si>
  <si>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</si>
  <si>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</si>
  <si>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80053-2020-36012</t>
  </si>
  <si>
    <t>EJERCITO NACIONAL DE COLOMBIA</t>
  </si>
  <si>
    <t>QBE SEGUROS S. A (20%); SEGUROS COLPATRIA (11%); A/G COLOMBIA SEGUROS GENERALES (13%); LA PREVISORA S.A. (13%); MAPFRE SEGUROS GENERALES DE COLOMBIA S. A. (18%); ALLIANZ SEGUROS S. A. (25%)</t>
  </si>
  <si>
    <t>000706538857</t>
  </si>
  <si>
    <t>8 DE OCTUBRE DE 2024</t>
  </si>
  <si>
    <t>FALLOS CON RESPONSABILIDAD FISCAL; AMPAROS DE ADMINISTRACIÓN PÚBLICA</t>
  </si>
  <si>
    <t>El presunto daño se produjo porque el Ejército para la vigencia 2017, suscribió la orden de compra Nro. C01.PCCNTR.253270 por $70.000.000 con el objeto de contratar a DISTRILOGISTICA SAS en calidad de operador logístico para que prestara  el servicio de desarrollar actividades de bienestar social para el personal orgánico de la Séptima División; si bien se se suscribió acta de recibo a satisfacción de bienes y servicios e informe de supervisión Nro.1 del 20 de diciembre de 2017, en el cual se dejó anotación de que se recibió el servicio y se registró ejecución física al 100% de las actividades,  no existen evidencias que soporten la realización de las actividades de bienestar.</t>
  </si>
  <si>
    <t>MDN DIRECCION DE ADQUISION DEL EJERCITO</t>
  </si>
  <si>
    <t>RADICADO</t>
  </si>
  <si>
    <t>CONTRALORÍA</t>
  </si>
  <si>
    <t>DETRIMENTO</t>
  </si>
  <si>
    <t xml:space="preserve">TERCEROS CIVILMENTE RESPONSABLES </t>
  </si>
  <si>
    <r>
      <rPr>
        <b/>
        <sz val="11"/>
        <color theme="1"/>
        <rFont val="Calibri"/>
        <family val="2"/>
        <scheme val="minor"/>
      </rPr>
      <t xml:space="preserve">SINIESTRO </t>
    </r>
    <r>
      <rPr>
        <sz val="11"/>
        <color theme="1"/>
        <rFont val="Calibri"/>
        <family val="2"/>
        <scheme val="minor"/>
      </rPr>
      <t xml:space="preserve">145869025 </t>
    </r>
    <r>
      <rPr>
        <b/>
        <sz val="11"/>
        <color theme="1"/>
        <rFont val="Calibri"/>
        <family val="2"/>
        <scheme val="minor"/>
      </rPr>
      <t xml:space="preserve"> APLICATIVO </t>
    </r>
    <r>
      <rPr>
        <sz val="11"/>
        <color theme="1"/>
        <rFont val="Calibri"/>
        <family val="2"/>
        <scheme val="minor"/>
      </rPr>
      <t>214418</t>
    </r>
  </si>
  <si>
    <t>000706538857 (Compañía líder)</t>
  </si>
  <si>
    <t>145869025 / 0 (Código interno Allianz Seguros S.A.)</t>
  </si>
  <si>
    <t>Alcances fiscales</t>
  </si>
  <si>
    <r>
      <t xml:space="preserve">Del valor asegurado asumido por Allianz Seguros S.A. ($250.000.000), </t>
    </r>
    <r>
      <rPr>
        <b/>
        <u val="singleAccounting"/>
        <sz val="11"/>
        <color theme="1"/>
        <rFont val="Calibri"/>
        <family val="2"/>
        <scheme val="minor"/>
      </rPr>
      <t xml:space="preserve">se encuentra disponible </t>
    </r>
    <r>
      <rPr>
        <b/>
        <sz val="11"/>
        <color theme="1"/>
        <rFont val="Calibri"/>
        <family val="2"/>
        <scheme val="minor"/>
      </rPr>
      <t>$185.917.268</t>
    </r>
    <r>
      <rPr>
        <sz val="11"/>
        <color theme="1"/>
        <rFont val="Calibri"/>
        <family val="2"/>
        <scheme val="minor"/>
      </rPr>
      <t>, ya que se han efectuado pagos con cargo a la póliza vinculada, los cuales ascidenden a $64.082.732.</t>
    </r>
  </si>
  <si>
    <t>Desde el 01/09/2017 hasta el 20/12/2018.</t>
  </si>
  <si>
    <t>20 %  (Compañía líder - Póliza 000706538857)</t>
  </si>
  <si>
    <t xml:space="preserve">QBE SEGUROS S.A. </t>
  </si>
  <si>
    <t>SEGUROS COLPATRIA S.A.</t>
  </si>
  <si>
    <t>AIG COLOMBIA SEGUROS GENERALES S.A.</t>
  </si>
  <si>
    <t xml:space="preserve">LA PREVISORA S.A. CIA. DE SEGUROS </t>
  </si>
  <si>
    <t xml:space="preserve">MAPFRE SEGUROS GENERALES DE COLOMBIA S.A. </t>
  </si>
  <si>
    <t>ALLIANZ SEGUROS S.A.</t>
  </si>
  <si>
    <t>25% - Póliza 145869025 / 0</t>
  </si>
  <si>
    <t>X</t>
  </si>
  <si>
    <t xml:space="preserve">X - Allianz Seguros S.A. solo asumió el 25% del valor total asegurado. Es decir, $250.000.000. </t>
  </si>
  <si>
    <t xml:space="preserve">• Disminución de la suma asegurada por pago de indemnizaciones con cargo a la PÓLIZA DE MANEJO PARA ENTIDADES OFICIALES No. 000706538857.
</t>
  </si>
  <si>
    <t>X - Del valor asegurado asumido por Allianz Seguros S.A. ($250.000.000), se encuentra disponible $185.917.268, ya que se han efectuado pagos con cargo a la póliza vinculada, los cuales ascidenden a $64.082.732.</t>
  </si>
  <si>
    <t>• Prescripción de las acciones derivadas del contrato de seguro.</t>
  </si>
  <si>
    <t>X - Transcurrieron más de cinco años desde el momento en que nació el respectivo derecho.</t>
  </si>
  <si>
    <t>X - 5% sobre valor de la pérdida - minimo 5 SMMLV.</t>
  </si>
  <si>
    <t>X- QBE SEGUROS S.A. 20%, SEGUROS COLPATRIA S.A. 11%, AIG COLOMBIA SEGUROS GENERALES S.A. 13%, LA PREVISORA S.A. CIA. DE SEGUROS 13%, MAPFRE SEGUROS GENERALES DE COLOMBIA S.A. 18% Y ALLIANZ SEGUROS S.A.25%.</t>
  </si>
  <si>
    <t>800.130.708-5</t>
  </si>
  <si>
    <t xml:space="preserve">La contingencia se califica como "Eventual", dado que la póliza No. 000706538857 ofrece cobertura material y temporal en relación con los hechos del Proceso de Responsabilidad Fiscal. En este caso, la declaración o no de la responsabilidad de los miembros del ejército, dependerá  estrictamente del debate probatorio, ya que los hechos investigados aún no están debidamente acreditados.
La Póliza No. 000706538857, en la que figura como amparado el MDN - EJERCITO NACIONAL DIRECCION DE INTELIGENCIA, ofrece cobertura material, ya que ampara los riesgos relacionados con fallos de responsabilidad fiscal. En este caso, la contraloría, busca que se declare la responsabilidad fiscal correspondiente a las irregularidades que se derivaron de la celebración, ejecución y liquidación del contrato No. PCCN249488 de 2017, suscrito entre DISTRILOGISTICA PG S.A.S. y la Cuarta Brigada del Ejército Nacional de Colombia.  Del mismo modo, la Póliza No. 000706538857, ofrece cobertura  temporal en este caso, teniendo en cuenta que se encontraba vigente desde el 1 de septiembre del 2017 hasta el 1 de agosto del 2018 y fue renovada desde el 1 de agosto de 2018 hasta el 21 de diciembre de 2018, lo que en efecto incluye el periodo en que se celebró y se ejecutó el contrato en cuestión.
Es relevante analizar la responsabilidad del Teniente Coronel Harol Felipe Páez Roa, quien actuaba como contratante y ordenador del gasto, y del Capitán Fabián Alpala Benavidez, supervisor del contrato, debido a un hallazgo de la Contraloría. Se reportó que el supervisor suscribió documentos clave, como el Acta de Inicio y el Acta de Recibo a Satisfacción, sin evidencia que respaldara la ejecución adecuada de los servicios. Por otro lado, no se cargaron en la plataforma SECOP ni se hallaron en los expedientes físicos los documentos necesarios para sustentar la ejecución y liquidación del contrato, lo cual sugiere una supervisión deficiente y compromete la validez del proceso contractual No. PCCN249488 de 2017.  En este sentido, la falta de soportes documentales en SECOP y en los archivos físicos evidencia una posible negligencia en la supervisión y gestión del contrato, poniendo en duda la adecuada ejecución del mismo y generando posibles repercusiones administrativas para los responsables
</t>
  </si>
  <si>
    <t>Para la liquidación objetiva en este caso, se observa que la cuantía investigada asciende a SETENTA MILLONES DE PESOS ($70.000.000). En este contexto, es relevante señalar que la Póliza No. 000706538857 fue emitida en coaseguro por QBE COMPAÑÍA DE SEGUROS. Dicha póliza principal establece un amparo total de MIL MILLONES DE PESOS ($1.000.000.000). Conforme al coaseguro pactado, ALLIANZ SEGUROS S.A. asume el 25% del valor asegurado, es decir, DOSCIENTOS CINCUENTA MILLONES DE PESOS ($250.000.000), con un deducible del 5% sobre el valor de la pérdida, o un mínimo de cinco salarios mínimos mensuales legales vigentes, aplicable al amparo de fallos con responsabilidad fiscal.  
Teniendo en cuenta que el valor del presunto detrimento asciende a SETENTA MILLONES DE PESOS ($70.000.000), en caso de una eventual condena por dicho monto se deberá aplicar el deducible correspondiente a 5 SMLV, lo cual equivale a SEIS MILLONES QUINIENTOS MIL PESOS ($6.500.000). Así, el monto reclamable se reduciría a SESENTA Y TRES MILLONES QUINIENTOS MIL PESOS ($63.500.000). Considerando que, en el marco del coaseguro, ALLIANZ cubre el 25% del valor, el importe disponible para el pago sería de QUINCE MILLONES OCHOCIENTOS SETENTA Y CINCO MIL PESOS. ($15.875.000).</t>
  </si>
  <si>
    <t>A.	Inexigibilidad e obligación a cargo de allianz seguros s.a., por cuanto no se realizó el riesgo asegurado convenido en la póliza de manejo global no. 000706538857. 
B.	De acreditarse una conducta dolosa y/o culposa en cabeza de los presuntos responsables, en todo caso, el dolo y la culpa grave comportan un riesgo inasegurable.
C.	Existencia de una poliza de cumplimiento contractual con suramericana de seguros 
D.	La obligación de mi procurada solo se circunscribe al porcentaje que le corresponde de acuerdo con el coaseguro pactado - entre las coaseguradoras no existe solidaridad.
E.	En ninguna circunstancia se podrá exceder el límite del valor asegurado-deducible concertado en la póliza y disponibilidad del valor asegurado.
F.	Subrrogación</t>
  </si>
  <si>
    <t xml:space="preserve">8 DE NOVIEMBRE DE 2024 </t>
  </si>
  <si>
    <t xml:space="preserve">2017 (DE ACUERDO CON AUTO DE IMPUTACIÓN) </t>
  </si>
  <si>
    <t>30 DE OCTUBRE DE 2024 (NOTIFICACIÓN POR AVISO No. 763-2024)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</si>
</sst>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val="singleAccounting"/>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3" xfId="0" applyFont="1" applyBorder="1" applyAlignment="1">
      <alignment vertical="top"/>
    </xf>
    <xf numFmtId="0" fontId="0" fillId="0" borderId="2" xfId="0" applyBorder="1" applyAlignment="1">
      <alignment vertical="top"/>
    </xf>
    <xf numFmtId="42" fontId="0" fillId="0" borderId="1" xfId="1" applyFont="1" applyBorder="1" applyAlignment="1">
      <alignment horizontal="left" vertical="top"/>
    </xf>
    <xf numFmtId="42" fontId="0" fillId="0" borderId="1" xfId="1" applyFont="1" applyBorder="1" applyAlignment="1">
      <alignment vertical="top" wrapText="1"/>
    </xf>
    <xf numFmtId="0" fontId="2" fillId="0" borderId="2" xfId="0" applyFont="1" applyBorder="1" applyAlignment="1">
      <alignment horizontal="justify" vertical="center"/>
    </xf>
    <xf numFmtId="9"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1" xfId="0" applyBorder="1" applyAlignment="1">
      <alignment vertical="top" wrapText="1"/>
    </xf>
    <xf numFmtId="0" fontId="6" fillId="0" borderId="1" xfId="0" applyFont="1" applyBorder="1" applyAlignment="1">
      <alignment vertical="top" wrapText="1"/>
    </xf>
    <xf numFmtId="9" fontId="0" fillId="0" borderId="1" xfId="0" applyNumberFormat="1" applyBorder="1" applyAlignment="1">
      <alignment vertical="center"/>
    </xf>
    <xf numFmtId="0" fontId="0" fillId="0" borderId="1" xfId="0"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0" fillId="0" borderId="2" xfId="0" applyBorder="1" applyAlignment="1">
      <alignment horizontal="justify" vertical="top"/>
    </xf>
    <xf numFmtId="0" fontId="0" fillId="0" borderId="3"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42" fontId="0" fillId="0" borderId="1" xfId="1" applyFont="1" applyBorder="1" applyAlignment="1">
      <alignment horizontal="left" vertical="top"/>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6" fillId="0" borderId="1" xfId="0" applyNumberFormat="1" applyFont="1" applyBorder="1" applyAlignment="1">
      <alignment horizontal="justify"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19"/>
  <sheetViews>
    <sheetView zoomScale="120" zoomScaleNormal="120" workbookViewId="0">
      <selection sqref="A1:C1"/>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61" t="s">
        <v>4</v>
      </c>
      <c r="B1" s="61"/>
      <c r="C1" s="61"/>
    </row>
    <row r="2" spans="1:3" x14ac:dyDescent="0.25">
      <c r="A2" s="5" t="s">
        <v>5</v>
      </c>
      <c r="B2" s="41" t="s">
        <v>119</v>
      </c>
      <c r="C2" s="41"/>
    </row>
    <row r="3" spans="1:3" ht="15" customHeight="1" x14ac:dyDescent="0.25">
      <c r="A3" s="5" t="s">
        <v>6</v>
      </c>
      <c r="B3" s="44" t="s">
        <v>7</v>
      </c>
      <c r="C3" s="45"/>
    </row>
    <row r="4" spans="1:3" x14ac:dyDescent="0.25">
      <c r="A4" s="5" t="s">
        <v>8</v>
      </c>
      <c r="B4" s="44" t="s">
        <v>1</v>
      </c>
      <c r="C4" s="45"/>
    </row>
    <row r="5" spans="1:3" x14ac:dyDescent="0.25">
      <c r="A5" s="5" t="s">
        <v>9</v>
      </c>
      <c r="B5" s="41" t="s">
        <v>3</v>
      </c>
      <c r="C5" s="41"/>
    </row>
    <row r="6" spans="1:3" x14ac:dyDescent="0.25">
      <c r="A6" s="5" t="s">
        <v>10</v>
      </c>
      <c r="B6" s="53" t="s">
        <v>120</v>
      </c>
      <c r="C6" s="54"/>
    </row>
    <row r="7" spans="1:3" x14ac:dyDescent="0.25">
      <c r="A7" s="5" t="s">
        <v>11</v>
      </c>
      <c r="B7" s="62">
        <v>70000000</v>
      </c>
      <c r="C7" s="41"/>
    </row>
    <row r="8" spans="1:3" ht="46.5" customHeight="1" x14ac:dyDescent="0.25">
      <c r="A8" s="28" t="s">
        <v>12</v>
      </c>
      <c r="B8" s="41" t="s">
        <v>121</v>
      </c>
      <c r="C8" s="41"/>
    </row>
    <row r="9" spans="1:3" x14ac:dyDescent="0.25">
      <c r="A9" s="5" t="s">
        <v>13</v>
      </c>
      <c r="B9" s="63" t="s">
        <v>158</v>
      </c>
      <c r="C9" s="64"/>
    </row>
    <row r="10" spans="1:3" x14ac:dyDescent="0.25">
      <c r="A10" s="67" t="s">
        <v>14</v>
      </c>
      <c r="B10" s="68" t="s">
        <v>125</v>
      </c>
      <c r="C10" s="41"/>
    </row>
    <row r="11" spans="1:3" ht="30" customHeight="1" x14ac:dyDescent="0.25">
      <c r="A11" s="67"/>
      <c r="B11" s="41"/>
      <c r="C11" s="41"/>
    </row>
    <row r="12" spans="1:3" ht="68.45" customHeight="1" x14ac:dyDescent="0.25">
      <c r="A12" s="67"/>
      <c r="B12" s="41"/>
      <c r="C12" s="41"/>
    </row>
    <row r="13" spans="1:3" x14ac:dyDescent="0.25">
      <c r="A13" s="5" t="s">
        <v>15</v>
      </c>
      <c r="B13" s="41" t="s">
        <v>126</v>
      </c>
      <c r="C13" s="41"/>
    </row>
    <row r="14" spans="1:3" ht="17.25" customHeight="1" x14ac:dyDescent="0.25">
      <c r="A14" s="5" t="s">
        <v>16</v>
      </c>
      <c r="B14" s="69" t="s">
        <v>153</v>
      </c>
      <c r="C14" s="69"/>
    </row>
    <row r="15" spans="1:3" ht="15.75" customHeight="1" x14ac:dyDescent="0.25">
      <c r="A15" s="5" t="s">
        <v>17</v>
      </c>
      <c r="B15" s="70" t="s">
        <v>122</v>
      </c>
      <c r="C15" s="70"/>
    </row>
    <row r="16" spans="1:3" ht="33" customHeight="1" x14ac:dyDescent="0.25">
      <c r="A16" s="5" t="s">
        <v>18</v>
      </c>
      <c r="B16" s="65" t="s">
        <v>124</v>
      </c>
      <c r="C16" s="66"/>
    </row>
    <row r="17" spans="1:3" ht="18.75" customHeight="1" x14ac:dyDescent="0.25">
      <c r="A17" s="5" t="s">
        <v>19</v>
      </c>
      <c r="B17" s="47" t="s">
        <v>123</v>
      </c>
      <c r="C17" s="48"/>
    </row>
    <row r="18" spans="1:3" x14ac:dyDescent="0.25">
      <c r="A18" s="5" t="s">
        <v>20</v>
      </c>
      <c r="B18" s="47" t="s">
        <v>159</v>
      </c>
      <c r="C18" s="48"/>
    </row>
    <row r="19" spans="1:3" x14ac:dyDescent="0.25">
      <c r="A19" s="5" t="s">
        <v>21</v>
      </c>
      <c r="B19" s="41" t="s">
        <v>157</v>
      </c>
      <c r="C19" s="41"/>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NOTAS!$A$4:$A$5</xm:f>
          </x14:formula1>
          <xm:sqref>B5:C5</xm:sqref>
        </x14:dataValidation>
        <x14:dataValidation type="list" allowBlank="1" showInputMessage="1" showErrorMessage="1" xr:uid="{00000000-0002-0000-0100-00000100000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C51"/>
  <sheetViews>
    <sheetView topLeftCell="A20" zoomScale="90" zoomScaleNormal="90" workbookViewId="0">
      <selection activeCell="A31" sqref="A31:B31"/>
    </sheetView>
  </sheetViews>
  <sheetFormatPr baseColWidth="10" defaultColWidth="0" defaultRowHeight="15" x14ac:dyDescent="0.25"/>
  <cols>
    <col min="1" max="1" width="44.42578125" style="18" customWidth="1"/>
    <col min="2" max="2" width="36.28515625" customWidth="1"/>
    <col min="3" max="3" width="64.42578125" customWidth="1"/>
    <col min="4" max="16384" width="11.42578125" hidden="1"/>
  </cols>
  <sheetData>
    <row r="1" spans="1:3" ht="18.75" x14ac:dyDescent="0.25">
      <c r="A1" s="46" t="s">
        <v>23</v>
      </c>
      <c r="B1" s="46"/>
      <c r="C1" s="46"/>
    </row>
    <row r="2" spans="1:3" x14ac:dyDescent="0.25">
      <c r="A2" s="5" t="s">
        <v>24</v>
      </c>
      <c r="B2" s="47" t="s">
        <v>131</v>
      </c>
      <c r="C2" s="48"/>
    </row>
    <row r="3" spans="1:3" s="18" customFormat="1" x14ac:dyDescent="0.25">
      <c r="A3" s="5" t="s">
        <v>127</v>
      </c>
      <c r="B3" s="41" t="str">
        <f>'GENERALES NOTA 322'!B2:C2</f>
        <v>80053-2020-36012</v>
      </c>
      <c r="C3" s="41"/>
    </row>
    <row r="4" spans="1:3" s="2" customFormat="1" ht="14.45" customHeight="1" x14ac:dyDescent="0.25">
      <c r="A4" s="5" t="s">
        <v>128</v>
      </c>
      <c r="B4" s="41" t="str">
        <f>'GENERALES NOTA 322'!B3:C3</f>
        <v>CONTRALORÍA GENERAL DE LA REPÚBLICA - GERENCIA DEPARTAMENTAL COLEGIADA DE ANTIOQUIA</v>
      </c>
      <c r="C4" s="41"/>
    </row>
    <row r="5" spans="1:3" s="2" customFormat="1" x14ac:dyDescent="0.25">
      <c r="A5" s="5" t="s">
        <v>85</v>
      </c>
      <c r="B5" s="41" t="str">
        <f>'GENERALES NOTA 322'!B6:C6</f>
        <v>EJERCITO NACIONAL DE COLOMBIA</v>
      </c>
      <c r="C5" s="41"/>
    </row>
    <row r="6" spans="1:3" s="2" customFormat="1" x14ac:dyDescent="0.25">
      <c r="A6" s="5" t="s">
        <v>129</v>
      </c>
      <c r="B6" s="49">
        <f>'GENERALES NOTA 322'!B7:C7</f>
        <v>70000000</v>
      </c>
      <c r="C6" s="49"/>
    </row>
    <row r="7" spans="1:3" s="2" customFormat="1" x14ac:dyDescent="0.25">
      <c r="A7" s="5" t="s">
        <v>130</v>
      </c>
      <c r="B7" s="41" t="str">
        <f>'GENERALES NOTA 322'!B8:C8</f>
        <v>QBE SEGUROS S. A (20%); SEGUROS COLPATRIA (11%); A/G COLOMBIA SEGUROS GENERALES (13%); LA PREVISORA S.A. (13%); MAPFRE SEGUROS GENERALES DE COLOMBIA S. A. (18%); ALLIANZ SEGUROS S. A. (25%)</v>
      </c>
      <c r="C7" s="41"/>
    </row>
    <row r="8" spans="1:3" x14ac:dyDescent="0.25">
      <c r="A8" s="19" t="s">
        <v>25</v>
      </c>
      <c r="B8" s="17" t="s">
        <v>132</v>
      </c>
      <c r="C8" s="12" t="s">
        <v>133</v>
      </c>
    </row>
    <row r="9" spans="1:3" x14ac:dyDescent="0.25">
      <c r="A9" s="19" t="s">
        <v>26</v>
      </c>
      <c r="B9" s="41" t="s">
        <v>134</v>
      </c>
      <c r="C9" s="41"/>
    </row>
    <row r="10" spans="1:3" ht="48.95" customHeight="1" x14ac:dyDescent="0.25">
      <c r="A10" s="35" t="s">
        <v>27</v>
      </c>
      <c r="B10" s="33">
        <v>185917268</v>
      </c>
      <c r="C10" s="34" t="s">
        <v>135</v>
      </c>
    </row>
    <row r="11" spans="1:3" x14ac:dyDescent="0.25">
      <c r="A11" s="19" t="s">
        <v>28</v>
      </c>
      <c r="B11" s="44" t="s">
        <v>93</v>
      </c>
      <c r="C11" s="45"/>
    </row>
    <row r="12" spans="1:3" x14ac:dyDescent="0.25">
      <c r="A12" s="19" t="s">
        <v>29</v>
      </c>
      <c r="B12" s="41" t="s">
        <v>136</v>
      </c>
      <c r="C12" s="41"/>
    </row>
    <row r="13" spans="1:3" x14ac:dyDescent="0.25">
      <c r="A13" s="19" t="s">
        <v>30</v>
      </c>
      <c r="B13" s="41" t="s">
        <v>89</v>
      </c>
      <c r="C13" s="41"/>
    </row>
    <row r="14" spans="1:3" x14ac:dyDescent="0.25">
      <c r="A14" s="19" t="s">
        <v>31</v>
      </c>
      <c r="B14" s="41" t="s">
        <v>89</v>
      </c>
      <c r="C14" s="41"/>
    </row>
    <row r="15" spans="1:3" x14ac:dyDescent="0.25">
      <c r="A15" s="42" t="s">
        <v>32</v>
      </c>
      <c r="B15" s="41" t="s">
        <v>101</v>
      </c>
      <c r="C15" s="41"/>
    </row>
    <row r="16" spans="1:3" x14ac:dyDescent="0.25">
      <c r="A16" s="43"/>
      <c r="B16" s="30" t="s">
        <v>33</v>
      </c>
      <c r="C16" s="30" t="s">
        <v>34</v>
      </c>
    </row>
    <row r="17" spans="1:3" x14ac:dyDescent="0.25">
      <c r="A17" s="43"/>
      <c r="B17" s="8" t="s">
        <v>138</v>
      </c>
      <c r="C17" s="8" t="s">
        <v>137</v>
      </c>
    </row>
    <row r="18" spans="1:3" x14ac:dyDescent="0.25">
      <c r="A18" s="43"/>
      <c r="B18" s="8" t="s">
        <v>139</v>
      </c>
      <c r="C18" s="36">
        <v>0.11</v>
      </c>
    </row>
    <row r="19" spans="1:3" ht="30" x14ac:dyDescent="0.25">
      <c r="A19" s="43"/>
      <c r="B19" s="8" t="s">
        <v>140</v>
      </c>
      <c r="C19" s="37">
        <v>0.13</v>
      </c>
    </row>
    <row r="20" spans="1:3" x14ac:dyDescent="0.25">
      <c r="A20" s="43"/>
      <c r="B20" s="8" t="s">
        <v>141</v>
      </c>
      <c r="C20" s="37">
        <v>0.13</v>
      </c>
    </row>
    <row r="21" spans="1:3" ht="30" x14ac:dyDescent="0.25">
      <c r="A21" s="43"/>
      <c r="B21" s="8" t="s">
        <v>142</v>
      </c>
      <c r="C21" s="37">
        <v>0.18</v>
      </c>
    </row>
    <row r="22" spans="1:3" x14ac:dyDescent="0.25">
      <c r="A22" s="43"/>
      <c r="B22" s="8" t="s">
        <v>143</v>
      </c>
      <c r="C22" s="36" t="s">
        <v>144</v>
      </c>
    </row>
    <row r="23" spans="1:3" x14ac:dyDescent="0.25">
      <c r="A23" s="19" t="s">
        <v>35</v>
      </c>
      <c r="B23" s="41" t="s">
        <v>94</v>
      </c>
      <c r="C23" s="41"/>
    </row>
    <row r="24" spans="1:3" x14ac:dyDescent="0.25">
      <c r="A24" s="19" t="s">
        <v>36</v>
      </c>
      <c r="B24" s="44"/>
      <c r="C24" s="45"/>
    </row>
    <row r="25" spans="1:3" x14ac:dyDescent="0.25">
      <c r="A25" s="29" t="s">
        <v>37</v>
      </c>
      <c r="B25" s="41" t="s">
        <v>94</v>
      </c>
      <c r="C25" s="41"/>
    </row>
    <row r="26" spans="1:3" x14ac:dyDescent="0.25">
      <c r="A26" s="50" t="s">
        <v>38</v>
      </c>
      <c r="B26" s="50"/>
      <c r="C26" s="50"/>
    </row>
    <row r="27" spans="1:3" ht="17.100000000000001" customHeight="1" x14ac:dyDescent="0.25">
      <c r="A27" s="47" t="s">
        <v>39</v>
      </c>
      <c r="B27" s="48"/>
      <c r="C27" s="17" t="s">
        <v>145</v>
      </c>
    </row>
    <row r="28" spans="1:3" ht="30" x14ac:dyDescent="0.25">
      <c r="A28" s="47" t="s">
        <v>40</v>
      </c>
      <c r="B28" s="48"/>
      <c r="C28" s="38" t="s">
        <v>146</v>
      </c>
    </row>
    <row r="29" spans="1:3" ht="46.5" customHeight="1" x14ac:dyDescent="0.25">
      <c r="A29" s="53" t="s">
        <v>147</v>
      </c>
      <c r="B29" s="54"/>
      <c r="C29" s="39" t="s">
        <v>148</v>
      </c>
    </row>
    <row r="30" spans="1:3" ht="30" x14ac:dyDescent="0.25">
      <c r="A30" s="32" t="s">
        <v>149</v>
      </c>
      <c r="B30" s="31"/>
      <c r="C30" s="38" t="s">
        <v>150</v>
      </c>
    </row>
    <row r="31" spans="1:3" ht="60" x14ac:dyDescent="0.25">
      <c r="A31" s="55" t="s">
        <v>41</v>
      </c>
      <c r="B31" s="56"/>
      <c r="C31" s="38" t="s">
        <v>152</v>
      </c>
    </row>
    <row r="32" spans="1:3" ht="29.45" customHeight="1" x14ac:dyDescent="0.25">
      <c r="A32" s="57" t="s">
        <v>42</v>
      </c>
      <c r="B32" s="58"/>
      <c r="C32" s="40" t="s">
        <v>151</v>
      </c>
    </row>
    <row r="33" spans="1:3" x14ac:dyDescent="0.25">
      <c r="A33" s="47" t="s">
        <v>43</v>
      </c>
      <c r="B33" s="48"/>
      <c r="C33" s="17" t="s">
        <v>22</v>
      </c>
    </row>
    <row r="34" spans="1:3" x14ac:dyDescent="0.25">
      <c r="A34" s="59" t="s">
        <v>44</v>
      </c>
      <c r="B34" s="60"/>
      <c r="C34" s="17" t="s">
        <v>22</v>
      </c>
    </row>
    <row r="35" spans="1:3" x14ac:dyDescent="0.25">
      <c r="A35" s="52" t="s">
        <v>45</v>
      </c>
      <c r="B35" s="52"/>
      <c r="C35" s="52"/>
    </row>
    <row r="36" spans="1:3" x14ac:dyDescent="0.25">
      <c r="A36" s="51" t="s">
        <v>46</v>
      </c>
      <c r="B36" s="51"/>
      <c r="C36" s="8" t="s">
        <v>22</v>
      </c>
    </row>
    <row r="37" spans="1:3" ht="60" x14ac:dyDescent="0.25">
      <c r="A37" s="51" t="s">
        <v>47</v>
      </c>
      <c r="B37" s="51"/>
      <c r="C37" s="39" t="s">
        <v>148</v>
      </c>
    </row>
    <row r="38" spans="1:3" x14ac:dyDescent="0.25">
      <c r="A38" s="51" t="s">
        <v>48</v>
      </c>
      <c r="B38" s="51"/>
      <c r="C38" s="8" t="s">
        <v>22</v>
      </c>
    </row>
    <row r="39" spans="1:3" x14ac:dyDescent="0.25">
      <c r="A39" s="51" t="s">
        <v>49</v>
      </c>
      <c r="B39" s="51"/>
      <c r="C39" s="8" t="s">
        <v>22</v>
      </c>
    </row>
    <row r="40" spans="1:3" x14ac:dyDescent="0.25">
      <c r="A40" s="51" t="s">
        <v>50</v>
      </c>
      <c r="B40" s="51"/>
      <c r="C40" s="8" t="s">
        <v>22</v>
      </c>
    </row>
    <row r="41" spans="1:3" x14ac:dyDescent="0.25">
      <c r="A41" s="51" t="s">
        <v>51</v>
      </c>
      <c r="B41" s="51"/>
      <c r="C41" s="8" t="s">
        <v>22</v>
      </c>
    </row>
    <row r="42" spans="1:3" x14ac:dyDescent="0.25">
      <c r="A42" s="51" t="s">
        <v>52</v>
      </c>
      <c r="B42" s="51"/>
      <c r="C42" s="8" t="s">
        <v>22</v>
      </c>
    </row>
    <row r="43" spans="1:3" x14ac:dyDescent="0.25">
      <c r="A43" s="51" t="s">
        <v>53</v>
      </c>
      <c r="B43" s="51"/>
      <c r="C43" s="8" t="s">
        <v>22</v>
      </c>
    </row>
    <row r="44" spans="1:3" x14ac:dyDescent="0.25">
      <c r="A44" s="51" t="s">
        <v>54</v>
      </c>
      <c r="B44" s="51"/>
      <c r="C44" s="8" t="s">
        <v>22</v>
      </c>
    </row>
    <row r="45" spans="1:3" x14ac:dyDescent="0.25">
      <c r="A45" s="51" t="s">
        <v>55</v>
      </c>
      <c r="B45" s="51"/>
      <c r="C45" s="8" t="s">
        <v>22</v>
      </c>
    </row>
    <row r="46" spans="1:3" ht="30" x14ac:dyDescent="0.25">
      <c r="A46" s="51" t="s">
        <v>56</v>
      </c>
      <c r="B46" s="51"/>
      <c r="C46" s="38" t="s">
        <v>150</v>
      </c>
    </row>
    <row r="47" spans="1:3" x14ac:dyDescent="0.25">
      <c r="A47" s="51" t="s">
        <v>57</v>
      </c>
      <c r="B47" s="51"/>
      <c r="C47" s="8" t="s">
        <v>22</v>
      </c>
    </row>
    <row r="48" spans="1:3" x14ac:dyDescent="0.25">
      <c r="A48" s="51" t="s">
        <v>58</v>
      </c>
      <c r="B48" s="51"/>
      <c r="C48" s="8" t="s">
        <v>22</v>
      </c>
    </row>
    <row r="49" spans="1:3" x14ac:dyDescent="0.25">
      <c r="A49" s="51" t="s">
        <v>59</v>
      </c>
      <c r="B49" s="51"/>
      <c r="C49" s="8" t="s">
        <v>22</v>
      </c>
    </row>
    <row r="50" spans="1:3" x14ac:dyDescent="0.25">
      <c r="A50" s="51" t="s">
        <v>60</v>
      </c>
      <c r="B50" s="51"/>
      <c r="C50" s="8" t="s">
        <v>22</v>
      </c>
    </row>
    <row r="51" spans="1:3" x14ac:dyDescent="0.25">
      <c r="A51" s="51" t="s">
        <v>61</v>
      </c>
      <c r="B51" s="51"/>
      <c r="C51" s="8" t="s">
        <v>22</v>
      </c>
    </row>
  </sheetData>
  <mergeCells count="42">
    <mergeCell ref="B25:C25"/>
    <mergeCell ref="A49:B49"/>
    <mergeCell ref="A50:B50"/>
    <mergeCell ref="A51:B51"/>
    <mergeCell ref="A47:B47"/>
    <mergeCell ref="A31:B31"/>
    <mergeCell ref="A32:B32"/>
    <mergeCell ref="A33:B33"/>
    <mergeCell ref="A34:B34"/>
    <mergeCell ref="A48:B48"/>
    <mergeCell ref="A41:B41"/>
    <mergeCell ref="A42:B42"/>
    <mergeCell ref="A43:B43"/>
    <mergeCell ref="A44:B44"/>
    <mergeCell ref="A45:B45"/>
    <mergeCell ref="A26:C26"/>
    <mergeCell ref="A27:B27"/>
    <mergeCell ref="A28:B28"/>
    <mergeCell ref="A46:B46"/>
    <mergeCell ref="A40:B40"/>
    <mergeCell ref="A35:C35"/>
    <mergeCell ref="A36:B36"/>
    <mergeCell ref="A37:B37"/>
    <mergeCell ref="A38:B38"/>
    <mergeCell ref="A39:B39"/>
    <mergeCell ref="A29:B29"/>
    <mergeCell ref="B13:C13"/>
    <mergeCell ref="A1:C1"/>
    <mergeCell ref="B9:C9"/>
    <mergeCell ref="B11:C11"/>
    <mergeCell ref="B12:C12"/>
    <mergeCell ref="B2:C2"/>
    <mergeCell ref="B4:C4"/>
    <mergeCell ref="B5:C5"/>
    <mergeCell ref="B6:C6"/>
    <mergeCell ref="B7:C7"/>
    <mergeCell ref="B3:C3"/>
    <mergeCell ref="B14:C14"/>
    <mergeCell ref="A15:A22"/>
    <mergeCell ref="B15:C15"/>
    <mergeCell ref="B23:C23"/>
    <mergeCell ref="B24:C2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Hoja2!$D$2:$D$3</xm:f>
          </x14:formula1>
          <xm:sqref>B24:C24</xm:sqref>
        </x14:dataValidation>
        <x14:dataValidation type="list" allowBlank="1" showInputMessage="1" showErrorMessage="1" xr:uid="{00000000-0002-0000-0200-000001000000}">
          <x14:formula1>
            <xm:f>Hoja2!$C$2:$C$4</xm:f>
          </x14:formula1>
          <xm:sqref>B15:C15</xm:sqref>
        </x14:dataValidation>
        <x14:dataValidation type="list" allowBlank="1" showInputMessage="1" showErrorMessage="1" xr:uid="{00000000-0002-0000-0200-000002000000}">
          <x14:formula1>
            <xm:f>Hoja2!$A$2:$A$5</xm:f>
          </x14:formula1>
          <xm:sqref>B11:C11</xm:sqref>
        </x14:dataValidation>
        <x14:dataValidation type="list" allowBlank="1" showInputMessage="1" showErrorMessage="1" xr:uid="{00000000-0002-0000-0200-000003000000}">
          <x14:formula1>
            <xm:f>Hoja2!$B$1:$B$2</xm:f>
          </x14:formula1>
          <xm:sqref>B25:C25 B13:C14 B23:C23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XFC50"/>
  <sheetViews>
    <sheetView zoomScale="80" zoomScaleNormal="80" workbookViewId="0">
      <selection activeCell="B14" sqref="B14:C14"/>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7" t="s">
        <v>62</v>
      </c>
      <c r="B1" s="87"/>
      <c r="C1" s="87"/>
    </row>
    <row r="2" spans="1:6" x14ac:dyDescent="0.25">
      <c r="A2" s="20" t="s">
        <v>24</v>
      </c>
      <c r="B2" s="88" t="str">
        <f>'GENERALES NOTA 321'!B2:C2</f>
        <v>SINIESTRO 145869025  APLICATIVO 214418</v>
      </c>
      <c r="C2" s="89"/>
    </row>
    <row r="3" spans="1:6" x14ac:dyDescent="0.25">
      <c r="A3" s="21" t="s">
        <v>5</v>
      </c>
      <c r="B3" s="73" t="str">
        <f>'GENERALES NOTA 322'!B2:C2</f>
        <v>80053-2020-36012</v>
      </c>
      <c r="C3" s="74"/>
    </row>
    <row r="4" spans="1:6" s="2" customFormat="1" x14ac:dyDescent="0.25">
      <c r="A4" s="22" t="s">
        <v>6</v>
      </c>
      <c r="B4" s="72" t="str">
        <f>'GENERALES NOTA 322'!B3:C3</f>
        <v>CONTRALORÍA GENERAL DE LA REPÚBLICA - GERENCIA DEPARTAMENTAL COLEGIADA DE ANTIOQUIA</v>
      </c>
      <c r="C4" s="72"/>
    </row>
    <row r="5" spans="1:6" s="2" customFormat="1" x14ac:dyDescent="0.25">
      <c r="A5" s="22" t="s">
        <v>10</v>
      </c>
      <c r="B5" s="88" t="str">
        <f>'GENERALES NOTA 321'!B5:C5</f>
        <v>EJERCITO NACIONAL DE COLOMBIA</v>
      </c>
      <c r="C5" s="89"/>
    </row>
    <row r="6" spans="1:6" s="2" customFormat="1" x14ac:dyDescent="0.25">
      <c r="A6" s="5" t="s">
        <v>63</v>
      </c>
      <c r="B6" s="90">
        <f>'GENERALES NOTA 321'!B10:C10</f>
        <v>185917268</v>
      </c>
      <c r="C6" s="91"/>
    </row>
    <row r="7" spans="1:6" s="2" customFormat="1" x14ac:dyDescent="0.25">
      <c r="A7" s="5" t="s">
        <v>11</v>
      </c>
      <c r="B7" s="86">
        <f>'GENERALES NOTA 322'!B7:C7</f>
        <v>70000000</v>
      </c>
      <c r="C7" s="86"/>
    </row>
    <row r="8" spans="1:6" s="2" customFormat="1" x14ac:dyDescent="0.25">
      <c r="A8" s="22" t="s">
        <v>12</v>
      </c>
      <c r="B8" s="72" t="str">
        <f>'GENERALES NOTA 322'!B8:C8</f>
        <v>QBE SEGUROS S. A (20%); SEGUROS COLPATRIA (11%); A/G COLOMBIA SEGUROS GENERALES (13%); LA PREVISORA S.A. (13%); MAPFRE SEGUROS GENERALES DE COLOMBIA S. A. (18%); ALLIANZ SEGUROS S. A. (25%)</v>
      </c>
      <c r="C8" s="72"/>
    </row>
    <row r="9" spans="1:6" ht="23.25" customHeight="1" x14ac:dyDescent="0.25">
      <c r="A9" s="23" t="s">
        <v>64</v>
      </c>
      <c r="B9" s="73" t="s">
        <v>65</v>
      </c>
      <c r="C9" s="74"/>
    </row>
    <row r="10" spans="1:6" ht="60" x14ac:dyDescent="0.25">
      <c r="A10" s="22" t="s">
        <v>66</v>
      </c>
      <c r="B10" s="75"/>
      <c r="C10" s="76"/>
      <c r="E10" t="s">
        <v>67</v>
      </c>
      <c r="F10" s="11">
        <v>0.7</v>
      </c>
    </row>
    <row r="11" spans="1:6" x14ac:dyDescent="0.25">
      <c r="A11" s="27" t="s">
        <v>68</v>
      </c>
      <c r="B11" s="77">
        <f>(B12-B14)*B13</f>
        <v>17500000</v>
      </c>
      <c r="C11" s="78"/>
      <c r="E11" t="s">
        <v>65</v>
      </c>
      <c r="F11" s="11">
        <v>0.3</v>
      </c>
    </row>
    <row r="12" spans="1:6" x14ac:dyDescent="0.25">
      <c r="A12" s="10" t="s">
        <v>69</v>
      </c>
      <c r="B12" s="81">
        <f>MIN(B6,B7)</f>
        <v>70000000</v>
      </c>
      <c r="C12" s="82"/>
      <c r="F12" s="11"/>
    </row>
    <row r="13" spans="1:6" x14ac:dyDescent="0.25">
      <c r="A13" s="23" t="s">
        <v>32</v>
      </c>
      <c r="B13" s="83">
        <v>0.25</v>
      </c>
      <c r="C13" s="83"/>
      <c r="F13" s="11"/>
    </row>
    <row r="14" spans="1:6" x14ac:dyDescent="0.25">
      <c r="A14" s="23" t="s">
        <v>70</v>
      </c>
      <c r="B14" s="84">
        <v>0</v>
      </c>
      <c r="C14" s="85"/>
      <c r="F14" s="11"/>
    </row>
    <row r="15" spans="1:6" x14ac:dyDescent="0.25">
      <c r="A15" s="26" t="s">
        <v>71</v>
      </c>
      <c r="B15" s="79">
        <v>21000000</v>
      </c>
      <c r="C15" s="80"/>
    </row>
    <row r="16" spans="1:6" ht="180" customHeight="1" x14ac:dyDescent="0.25">
      <c r="A16" s="22" t="s">
        <v>72</v>
      </c>
      <c r="B16" s="73"/>
      <c r="C16" s="74"/>
    </row>
    <row r="17" spans="1:3" ht="90" x14ac:dyDescent="0.25">
      <c r="A17" s="22" t="s">
        <v>73</v>
      </c>
      <c r="B17" s="71"/>
      <c r="C17" s="71"/>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XFC50"/>
  <sheetViews>
    <sheetView tabSelected="1" topLeftCell="A23" zoomScale="70" zoomScaleNormal="70" workbookViewId="0">
      <selection activeCell="C37" sqref="C37"/>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7" t="s">
        <v>62</v>
      </c>
      <c r="B1" s="87"/>
      <c r="C1" s="87"/>
    </row>
    <row r="2" spans="1:6" x14ac:dyDescent="0.25">
      <c r="A2" s="20" t="s">
        <v>24</v>
      </c>
      <c r="B2" s="88" t="str">
        <f>'GENERALES NOTA 321'!B2:C2</f>
        <v>SINIESTRO 145869025  APLICATIVO 214418</v>
      </c>
      <c r="C2" s="89"/>
    </row>
    <row r="3" spans="1:6" x14ac:dyDescent="0.25">
      <c r="A3" s="21" t="s">
        <v>5</v>
      </c>
      <c r="B3" s="73" t="str">
        <f>'GENERALES NOTA 322'!B2:C2</f>
        <v>80053-2020-36012</v>
      </c>
      <c r="C3" s="74"/>
    </row>
    <row r="4" spans="1:6" s="2" customFormat="1" x14ac:dyDescent="0.25">
      <c r="A4" s="22" t="s">
        <v>6</v>
      </c>
      <c r="B4" s="72" t="str">
        <f>'GENERALES NOTA 322'!B3:C3</f>
        <v>CONTRALORÍA GENERAL DE LA REPÚBLICA - GERENCIA DEPARTAMENTAL COLEGIADA DE ANTIOQUIA</v>
      </c>
      <c r="C4" s="72"/>
    </row>
    <row r="5" spans="1:6" s="2" customFormat="1" x14ac:dyDescent="0.25">
      <c r="A5" s="22" t="s">
        <v>10</v>
      </c>
      <c r="B5" s="88" t="str">
        <f>'GENERALES NOTA 321'!B5:C5</f>
        <v>EJERCITO NACIONAL DE COLOMBIA</v>
      </c>
      <c r="C5" s="89"/>
    </row>
    <row r="6" spans="1:6" s="2" customFormat="1" x14ac:dyDescent="0.25">
      <c r="A6" s="5" t="s">
        <v>63</v>
      </c>
      <c r="B6" s="90">
        <f>'GENERALES NOTA 321'!B10:C10</f>
        <v>185917268</v>
      </c>
      <c r="C6" s="91"/>
    </row>
    <row r="7" spans="1:6" s="2" customFormat="1" x14ac:dyDescent="0.25">
      <c r="A7" s="5" t="s">
        <v>11</v>
      </c>
      <c r="B7" s="86">
        <f>'GENERALES NOTA 322'!B7:C7</f>
        <v>70000000</v>
      </c>
      <c r="C7" s="86"/>
    </row>
    <row r="8" spans="1:6" s="2" customFormat="1" x14ac:dyDescent="0.25">
      <c r="A8" s="22" t="s">
        <v>12</v>
      </c>
      <c r="B8" s="72" t="str">
        <f>'GENERALES NOTA 322'!B8:C8</f>
        <v>QBE SEGUROS S. A (20%); SEGUROS COLPATRIA (11%); A/G COLOMBIA SEGUROS GENERALES (13%); LA PREVISORA S.A. (13%); MAPFRE SEGUROS GENERALES DE COLOMBIA S. A. (18%); ALLIANZ SEGUROS S. A. (25%)</v>
      </c>
      <c r="C8" s="72"/>
    </row>
    <row r="9" spans="1:6" ht="23.25" customHeight="1" x14ac:dyDescent="0.25">
      <c r="A9" s="23" t="s">
        <v>64</v>
      </c>
      <c r="B9" s="73" t="s">
        <v>65</v>
      </c>
      <c r="C9" s="74"/>
    </row>
    <row r="10" spans="1:6" ht="60" x14ac:dyDescent="0.25">
      <c r="A10" s="22" t="s">
        <v>66</v>
      </c>
      <c r="B10" s="75" t="s">
        <v>154</v>
      </c>
      <c r="C10" s="76"/>
      <c r="E10" t="s">
        <v>67</v>
      </c>
      <c r="F10" s="11">
        <v>0.7</v>
      </c>
    </row>
    <row r="11" spans="1:6" x14ac:dyDescent="0.25">
      <c r="A11" s="27" t="s">
        <v>68</v>
      </c>
      <c r="B11" s="77">
        <f>(B12-B14)*B13</f>
        <v>15875000</v>
      </c>
      <c r="C11" s="78"/>
      <c r="E11" t="s">
        <v>65</v>
      </c>
      <c r="F11" s="11">
        <v>0.3</v>
      </c>
    </row>
    <row r="12" spans="1:6" x14ac:dyDescent="0.25">
      <c r="A12" s="10" t="s">
        <v>69</v>
      </c>
      <c r="B12" s="81">
        <f>MIN(B6,B7)</f>
        <v>70000000</v>
      </c>
      <c r="C12" s="82"/>
      <c r="F12" s="11"/>
    </row>
    <row r="13" spans="1:6" x14ac:dyDescent="0.25">
      <c r="A13" s="23" t="s">
        <v>32</v>
      </c>
      <c r="B13" s="83">
        <v>0.25</v>
      </c>
      <c r="C13" s="83"/>
      <c r="F13" s="11"/>
    </row>
    <row r="14" spans="1:6" x14ac:dyDescent="0.25">
      <c r="A14" s="23" t="s">
        <v>70</v>
      </c>
      <c r="B14" s="84">
        <v>6500000</v>
      </c>
      <c r="C14" s="84"/>
      <c r="F14" s="11"/>
    </row>
    <row r="15" spans="1:6" x14ac:dyDescent="0.25">
      <c r="A15" s="26" t="s">
        <v>71</v>
      </c>
      <c r="B15" s="79">
        <f>IFERROR(B11*(VLOOKUP(B9,E10:F15,2,0)),16666)</f>
        <v>4762500</v>
      </c>
      <c r="C15" s="80"/>
    </row>
    <row r="16" spans="1:6" ht="180" customHeight="1" x14ac:dyDescent="0.25">
      <c r="A16" s="22" t="s">
        <v>72</v>
      </c>
      <c r="B16" s="92" t="s">
        <v>155</v>
      </c>
      <c r="C16" s="74"/>
    </row>
    <row r="17" spans="1:3" ht="90" x14ac:dyDescent="0.25">
      <c r="A17" s="22" t="s">
        <v>73</v>
      </c>
      <c r="B17" s="93" t="s">
        <v>156</v>
      </c>
      <c r="C17" s="71"/>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46" t="s">
        <v>75</v>
      </c>
      <c r="B1" s="46"/>
      <c r="C1" s="46"/>
    </row>
    <row r="2" spans="1:3" x14ac:dyDescent="0.25">
      <c r="A2" s="9" t="s">
        <v>24</v>
      </c>
      <c r="B2" s="47" t="str">
        <f>'GENERALES NOTA 321'!B2:C2</f>
        <v>SINIESTRO 145869025  APLICATIVO 214418</v>
      </c>
      <c r="C2" s="48"/>
    </row>
    <row r="3" spans="1:3" x14ac:dyDescent="0.25">
      <c r="A3" s="19" t="s">
        <v>5</v>
      </c>
      <c r="B3" s="47" t="str">
        <f>'GENERALES NOTA 322'!B2:C2</f>
        <v>80053-2020-36012</v>
      </c>
      <c r="C3" s="48"/>
    </row>
    <row r="4" spans="1:3" s="2" customFormat="1" x14ac:dyDescent="0.25">
      <c r="A4" s="5" t="s">
        <v>6</v>
      </c>
      <c r="B4" s="41" t="str">
        <f>'GENERALES NOTA 322'!B3:C3</f>
        <v>CONTRALORÍA GENERAL DE LA REPÚBLICA - GERENCIA DEPARTAMENTAL COLEGIADA DE ANTIOQUIA</v>
      </c>
      <c r="C4" s="41"/>
    </row>
    <row r="5" spans="1:3" s="2" customFormat="1" x14ac:dyDescent="0.25">
      <c r="A5" s="5" t="s">
        <v>10</v>
      </c>
      <c r="B5" s="47" t="str">
        <f>'IMPUTACIÓN- GENERALES NOTA 324 '!B5:C5</f>
        <v>EJERCITO NACIONAL DE COLOMBIA</v>
      </c>
      <c r="C5" s="48"/>
    </row>
    <row r="6" spans="1:3" s="2" customFormat="1" x14ac:dyDescent="0.25">
      <c r="A6" s="5" t="s">
        <v>11</v>
      </c>
      <c r="B6" s="41">
        <f>'GENERALES NOTA 322'!B7:C7</f>
        <v>70000000</v>
      </c>
      <c r="C6" s="41"/>
    </row>
    <row r="7" spans="1:3" s="2" customFormat="1" x14ac:dyDescent="0.25">
      <c r="A7" s="5" t="s">
        <v>12</v>
      </c>
      <c r="B7" s="41" t="str">
        <f>'GENERALES NOTA 322'!B8:C8</f>
        <v>QBE SEGUROS S. A (20%); SEGUROS COLPATRIA (11%); A/G COLOMBIA SEGUROS GENERALES (13%); LA PREVISORA S.A. (13%); MAPFRE SEGUROS GENERALES DE COLOMBIA S. A. (18%); ALLIANZ SEGUROS S. A. (25%)</v>
      </c>
      <c r="C7" s="41"/>
    </row>
    <row r="8" spans="1:3" x14ac:dyDescent="0.25">
      <c r="A8" s="10" t="s">
        <v>64</v>
      </c>
      <c r="B8" s="44"/>
      <c r="C8" s="45"/>
    </row>
    <row r="9" spans="1:3" x14ac:dyDescent="0.25">
      <c r="A9" s="10" t="s">
        <v>68</v>
      </c>
      <c r="B9" s="94"/>
      <c r="C9" s="94"/>
    </row>
    <row r="10" spans="1:3" x14ac:dyDescent="0.25">
      <c r="A10" s="10" t="s">
        <v>76</v>
      </c>
      <c r="B10" s="94"/>
      <c r="C10" s="94"/>
    </row>
    <row r="11" spans="1:3" ht="45" x14ac:dyDescent="0.25">
      <c r="A11" s="5" t="s">
        <v>77</v>
      </c>
      <c r="B11" s="41"/>
      <c r="C11" s="41"/>
    </row>
    <row r="12" spans="1:3" ht="45" x14ac:dyDescent="0.25">
      <c r="A12" s="5" t="s">
        <v>78</v>
      </c>
      <c r="B12" s="41"/>
      <c r="C12" s="41"/>
    </row>
    <row r="13" spans="1:3" x14ac:dyDescent="0.25">
      <c r="A13" s="5" t="s">
        <v>79</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10"/>
  <sheetViews>
    <sheetView workbookViewId="0">
      <selection activeCell="D3" sqref="D3"/>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5"/>
      <c r="C2" s="95"/>
      <c r="I2" t="s">
        <v>80</v>
      </c>
      <c r="N2" t="s">
        <v>74</v>
      </c>
    </row>
    <row r="3" spans="2:14" ht="15" customHeight="1" thickTop="1" thickBot="1" x14ac:dyDescent="0.3">
      <c r="B3" s="95" t="s">
        <v>81</v>
      </c>
      <c r="C3" s="95"/>
      <c r="I3" t="s">
        <v>65</v>
      </c>
      <c r="N3" t="s">
        <v>65</v>
      </c>
    </row>
    <row r="4" spans="2:14" ht="15" customHeight="1" thickTop="1" thickBot="1" x14ac:dyDescent="0.3">
      <c r="B4" s="13" t="s">
        <v>82</v>
      </c>
      <c r="C4" s="14"/>
      <c r="I4" t="s">
        <v>83</v>
      </c>
      <c r="N4" t="s">
        <v>67</v>
      </c>
    </row>
    <row r="5" spans="2:14" ht="15" customHeight="1" thickTop="1" thickBot="1" x14ac:dyDescent="0.3">
      <c r="B5" s="13" t="s">
        <v>84</v>
      </c>
      <c r="C5" s="14"/>
    </row>
    <row r="6" spans="2:14" ht="15" customHeight="1" thickTop="1" thickBot="1" x14ac:dyDescent="0.3">
      <c r="B6" s="13" t="s">
        <v>85</v>
      </c>
      <c r="C6" s="14"/>
    </row>
    <row r="7" spans="2:14" ht="46.5" thickTop="1" thickBot="1" x14ac:dyDescent="0.3">
      <c r="B7" s="13" t="s">
        <v>86</v>
      </c>
      <c r="C7" s="15"/>
    </row>
    <row r="8" spans="2:14" ht="31.5" thickTop="1" thickBot="1" x14ac:dyDescent="0.3">
      <c r="B8" s="13" t="s">
        <v>87</v>
      </c>
      <c r="C8" s="14"/>
    </row>
    <row r="9" spans="2:14" ht="46.5" thickTop="1" thickBot="1" x14ac:dyDescent="0.3">
      <c r="B9" s="13" t="s">
        <v>88</v>
      </c>
      <c r="C9" s="16"/>
    </row>
    <row r="10" spans="2:14" ht="15" customHeight="1" thickTop="1" x14ac:dyDescent="0.25"/>
  </sheetData>
  <mergeCells count="2">
    <mergeCell ref="B2:C2"/>
    <mergeCell ref="B3:C3"/>
  </mergeCells>
  <dataValidations count="2">
    <dataValidation type="textLength" allowBlank="1" showInputMessage="1" showErrorMessage="1" sqref="C9" xr:uid="{00000000-0002-0000-0600-000000000000}">
      <formula1>1</formula1>
      <formula2>500</formula2>
    </dataValidation>
    <dataValidation type="list" allowBlank="1" showInputMessage="1" showErrorMessage="1" sqref="C8" xr:uid="{00000000-0002-0000-0600-000001000000}">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28</v>
      </c>
      <c r="B1" t="s">
        <v>89</v>
      </c>
      <c r="C1" s="7" t="s">
        <v>32</v>
      </c>
      <c r="D1" s="7" t="s">
        <v>36</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Lizeth Navarro</cp:lastModifiedBy>
  <cp:revision/>
  <dcterms:created xsi:type="dcterms:W3CDTF">2020-12-07T14:41:17Z</dcterms:created>
  <dcterms:modified xsi:type="dcterms:W3CDTF">2024-11-14T21:16:35Z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