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47213F7A-EC2D-4A6F-AD30-03281D7E741C}"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B4" i="8"/>
  <c r="B20" i="8"/>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3" i="8"/>
  <c r="B8" i="7"/>
  <c r="B4" i="7" l="1"/>
  <c r="B5" i="7"/>
  <c r="B6" i="7"/>
  <c r="B7" i="7"/>
  <c r="B3" i="7"/>
  <c r="B9" i="8"/>
  <c r="B11" i="9" l="1"/>
</calcChain>
</file>

<file path=xl/sharedStrings.xml><?xml version="1.0" encoding="utf-8"?>
<sst xmlns="http://schemas.openxmlformats.org/spreadsheetml/2006/main" count="327" uniqueCount="221">
  <si>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</si>
  <si>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</si>
  <si>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</si>
  <si>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</si>
  <si>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</si>
  <si>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</si>
  <si>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</si>
  <si>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</si>
  <si>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</si>
  <si>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</si>
  <si>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</si>
  <si>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</si>
  <si>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</si>
  <si>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</si>
  <si>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</si>
  <si>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</si>
  <si>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</si>
  <si>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</si>
  <si>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</si>
  <si>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</si>
  <si>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</si>
  <si>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</si>
  <si>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</si>
  <si>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</si>
  <si>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</si>
  <si>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</si>
  <si>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</si>
  <si>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</si>
  <si>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</si>
  <si>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</si>
  <si>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</si>
  <si>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</si>
  <si>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</si>
  <si>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</si>
  <si>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REMISION DE ANTECEDENTES - ABOGADO INTERNO-</t>
  </si>
  <si>
    <t>SINIESTRO - APLICATIVO</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</si>
  <si>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</si>
  <si>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</si>
  <si>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</si>
  <si>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</si>
  <si>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</si>
  <si>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</si>
  <si>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</si>
  <si>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</si>
  <si>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</si>
  <si>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</si>
  <si>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</si>
  <si>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</si>
  <si>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</si>
  <si>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</si>
  <si>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</si>
  <si>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</si>
  <si>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</si>
  <si>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</si>
  <si>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</si>
  <si>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</si>
  <si>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</si>
  <si>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</si>
  <si>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</si>
  <si>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</si>
  <si>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</si>
  <si>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</si>
  <si>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</si>
  <si>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</si>
  <si>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</si>
  <si>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</si>
  <si>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</si>
  <si>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</si>
  <si>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</si>
  <si>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</si>
  <si>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</si>
  <si>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</si>
  <si>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</si>
  <si>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</si>
  <si>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</si>
  <si>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</si>
  <si>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</si>
  <si>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</si>
  <si>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</si>
  <si>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</si>
  <si>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</si>
  <si>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</si>
  <si>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</si>
  <si>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</si>
  <si>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</si>
  <si>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</si>
  <si>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</si>
  <si>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</si>
  <si>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</si>
  <si>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</si>
  <si>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</si>
  <si>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</si>
  <si>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</si>
  <si>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</si>
  <si>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</si>
  <si>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</si>
  <si>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</si>
  <si>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</si>
  <si>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</si>
  <si>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</si>
  <si>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</si>
  <si>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</si>
  <si>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</si>
  <si>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</si>
  <si>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</si>
  <si>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</si>
  <si>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</si>
  <si>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</si>
  <si>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</si>
  <si>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</si>
  <si>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</si>
  <si>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</si>
  <si>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</si>
  <si>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</si>
  <si>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</si>
  <si>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</si>
  <si>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</si>
  <si>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</si>
  <si>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</si>
  <si>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</si>
  <si>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</si>
  <si>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</si>
  <si>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</si>
  <si>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</si>
  <si>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</si>
  <si>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</si>
  <si>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</si>
  <si>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</si>
  <si>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</si>
  <si>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</si>
  <si>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</si>
  <si>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</si>
  <si>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</si>
  <si>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</si>
  <si>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</si>
  <si>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</si>
  <si>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</si>
  <si>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</si>
  <si>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</si>
  <si>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</si>
  <si>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</si>
  <si>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</si>
  <si>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</si>
  <si>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</si>
  <si>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</si>
  <si>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</si>
  <si>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</si>
  <si>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</si>
  <si>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</si>
  <si>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</si>
  <si>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</si>
  <si>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</si>
  <si>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</si>
  <si>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</si>
  <si>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</si>
  <si>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</si>
  <si>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</si>
  <si>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</si>
  <si>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</si>
  <si>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</si>
  <si>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</si>
  <si>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</si>
  <si>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</si>
  <si>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</si>
  <si>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</si>
  <si>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</si>
  <si>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</si>
  <si>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</si>
  <si>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</si>
  <si>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</si>
  <si>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</si>
  <si>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</si>
  <si>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</si>
  <si>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</si>
  <si>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</si>
  <si>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</si>
  <si>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</si>
  <si>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</si>
  <si>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</si>
  <si>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</si>
  <si>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</si>
  <si>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</si>
  <si>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</si>
  <si>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</si>
  <si>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</si>
  <si>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</si>
  <si>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</si>
  <si>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</si>
  <si>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</si>
  <si>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</si>
  <si>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</si>
  <si>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</si>
  <si>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</si>
  <si>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</si>
  <si>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</si>
  <si>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</si>
  <si>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11001418907220240019000	</t>
  </si>
  <si>
    <t xml:space="preserve">CIMATEC S.A.S, ALLIANZ SEGUROS S.A y JAIME ARIAS OSORIO	</t>
  </si>
  <si>
    <t>BAUDILIO SOLER ARIAS</t>
  </si>
  <si>
    <t>N/A.</t>
  </si>
  <si>
    <t>Bogotá</t>
  </si>
  <si>
    <t>saasliabogados@hotmail.com</t>
  </si>
  <si>
    <t>Comerciante</t>
  </si>
  <si>
    <t>$200.000 pesos diarios.</t>
  </si>
  <si>
    <t>18 de julio de 2023</t>
  </si>
  <si>
    <t>N/A (Se solicitó medida cautelar sobre el vehículo asegurado)</t>
  </si>
  <si>
    <t>Consuelo Estrada Peralta</t>
  </si>
  <si>
    <t>LMQ742</t>
  </si>
  <si>
    <t>023157256/0</t>
  </si>
  <si>
    <t>21 de octubre de 2024</t>
  </si>
  <si>
    <t>9 de octubre de 2024</t>
  </si>
  <si>
    <t>28 de octubre de 2024</t>
  </si>
  <si>
    <t>1.	El 18 de julio de 2023 el señor Jaime Arias Osorio, quien conducía el vehículo de placas LMQ732 choca con el vehículo de placas IFT430, propiedad del señor Baudilio Soler.
2.	El choque se produce debido a que presuntamente el señor Arias Osorio se queda dormido e invade carril contrario, por el cual se desplazaba el señor Soler.
3.	El señor Baudilio Soler Arias utilizaba su vehículo para realizar actividades como transporte de frutas desde municipios del departamento de Cundinamarca a la ciudad de Bogotá.
4.	En las actividades comerciales desarrolladas por el señor Soler Arias este afirma que devengaba una utilidad diaria de $200.000.
5.	Los daños ocasionados al vehículo de placas IFT430 fueron cotizados en el concesionario DISTOYOTA. El valor de las piezas afectadas asciende a $20.000.000.
6.	Debido a que el señor Baudilio Soler no contaba con el dinero necesario para pagar las reparaciones de su vehículo, aquel estuvo inmovilizado por 3 meses y medio, generando un lucro cesante que a juicio del demandante asciende a $20.000.000.</t>
  </si>
  <si>
    <r>
      <rPr>
        <sz val="11"/>
        <color theme="1"/>
        <rFont val="Calibri"/>
        <family val="2"/>
        <scheme val="minor"/>
      </rPr>
      <t>SINIESTRO 129189491 APL. 204308</t>
    </r>
    <r>
      <rPr>
        <b/>
        <sz val="11"/>
        <color theme="1"/>
        <rFont val="Calibri"/>
        <family val="2"/>
        <scheme val="minor"/>
      </rPr>
      <t xml:space="preserve">	</t>
    </r>
  </si>
  <si>
    <t xml:space="preserve">$ 4,000,000,000 	</t>
  </si>
  <si>
    <t>27/09/2022 hasta las 24:00 horas del 26/09/2023</t>
  </si>
  <si>
    <t>EXCEPCIONES DE FONDO FRENTE AL CONTRATO.
1.	INEXISTENCIA DE RESPONSABILIDAD A CARGO DEL DEMANDADO POR LA AUSENCIA DE PRUEBA DEL NEXO CAUSAL.
2.	ANULACIÓN DE LA PRESUNCIÓN DE CULPA COMO CONSECUENCIA DE LA CONCURRENCIA DE ACTIVIDADES PELIGROSAS.
3.	REDUCCIÓN DE LA INDEMNIZACIÓN COMO CONSECUENCIA DE LA INCIDENCIA DE LA CONDUCTA DEL CONDUCTOR DE PLACAS IFT-430, EN LA PRODUCCIÓN DEL DAÑO.
4.	IMPROCEDENCIA DEL RECONOCIMIENTO DEL LUCRO CESANTE E INEXISTENCIA DE PRUEBA DEL MISMO. 
5.	IMPROCEDENCIA DEL RECONOCIMIENTO DEL DAÑO EMERGENTE ALEGADO. 
EXCEPCIONES DE FONDO DE CARA AL CONTRATO DE SEGURO
1.	FALTA TOTAL DE COBERTURA MATERIAL DEL CONTRATO DE SEGURO, POR CUANTO LA PÓLIZA AUTOMOVILES INDIVIDUAL PARTICULARES LIVIANO NO 023157256 / 0 AMPARA LA RESPONSABILIDAD CIVIL EXTRACONTRACTUAL DE CONSUELO ESTRADA Y JUAN FELIPE ARIAS ESTRADA. 
2.	INEXISTENCIA DE RESPONSABILIDAD U OBLIGACIÓN INDEMNIZATORIA A CARGO DE ALLIANZ SEGUROS S.A., DADO EL INCUMPLIMIENTO DE LAS CARGAS CONSIGNADAS EN EL ARTÍCULO 1077 DEL C.CO.
3.	RIESGOS EXPRESAMENTE EXCLUIDOS EN LA PÓLIZA DE SEGURO AUTOMOVILES INDIVIDUAL LIVIANOS PARTICULARES No. 023157256/0.
4.	CARÁCTER MERAMENTE INDEMNIZATORIO QUE REVISTEN LOS CONTRATOS DE SEGUROS.
5.	EN CUALQUIER CASO, DE NINGUNA FORMA SE PODRÁ EXCEDER EL LÍMITE DEL VALOR ASEGURADO.
6.	GENÉRICA O INNOMINADA.</t>
  </si>
  <si>
    <t xml:space="preserve">Juzgado 72 de Pequeñas Causas y Competencia Múltiple de Bogotá	</t>
  </si>
  <si>
    <t>La contingencia se califica como PROBABLE, toda vez que la Póliza Automóviles Individual Livianos Particulares No. 023157256 / 0 presta cobertura material y temporal para los hechos. Aunado a ello, la responsabilidad del conductor autorizado está acreditada.
Lo primero que debe tomarse en consideración, es que la Póliza Automóviles Individual Livianos Particulares No. 023157256 / 0, cuya asegurada principal es Consuelo Estrada Peralta, presta cobertura temporal y material para los hechos y pretensiones expuestos en el líbelo de la demanda. Frente a la cobertura temporal, debe señalarse que el hecho, esto es, el accidente de tránsito en el que se produjeron daños al automotor propiedad del señor Baudilio Soler Arias ocurrió el 18 de julio de 2023. Es decir, dentro de la vigencia de la póliza, comprendida entre el 27 de septiembre de 2022 y el 26 de septiembre de 2023. Así también, presta cobertura material, en tanto que ampara la responsabilidad civil extracontractual en que incurra la asegurada o su conductor autorizado, pretensión que se endilga al extremo pasivo. 
Por otro lado, frente al conductor autorizado debe decirse que al plenario se allegó material fílmico en el que se advierten las condiciones de tiempo, modo y lugar en las que se presentó el accidente del 18 de julio de 2023. En dicha grabación, es posible constatar que el conductor del vehículo de placas LMQ742 (vehiculo asegurado) invadió el carril por el que se movilizaba el automotor de placas IFT430, de propiedad del señor Baudilio Soler. Así mismo, en el plenario se aportó por el demandante la copia del formato "Acuerdo de Póliza a Disposición-Siniestro", en el que se determinó como única causa del accidente atribuible al vehículo asegurado, el transitar en contravía. Aunado a lo anterior, Allianz Seguros S.A., a efectuado ofrecimientos al demandante y tal circunstancia se acreditó a través de prueba documental aportada por el demandante. En ese sentido, está acreditada la responsabilidad del conductor autorizado y por sustracción de materia existe obligación condicional de la compañía de pagar el siniestro al demandante, con cargo al amparo de responsabilidad civil extracontractual. Lo anterior sin perjuicio del carácter contingente del proceso.</t>
  </si>
  <si>
    <t>Como liquidación objetiva de las pretensiones se llegó a la suma de $12.300.000. Lo anterior, con base en los siguientes fundamentos jurídicos:
1. Daño Emergente: Se tendrá en cuenta la suma de $12.300.000, como costo de la reparación de los daños sufridos en la parte frontal del vehículo de placas IFT430, como consecuencia del accidente del 18 de julio de 2023. Daños que se acreditaron con la valoración efectuada por Multiservicio Tecnicar's Asociados S.A.S., que se aportó con la demanda. Así mismo, se llegó a este valor conforme a la valoración de daños efectuada al interior de la compañía, luego de la reclamación que sirvió de base para la presente acción. Lo anterior, como quiera que a la fecha no obra al interior del proceso prueba que acredite el valor solicitado en las pretensiones.
2. Lucro Cesante: No se estima un valor por este concepto, en la medida que el demandante asegura haber dejado de percibir un ingreso derivado de la explotación económica del automotor sin allegar soporte alguno, con el cual sea posible convalidar que el vehículo estuvo fuera de servicio con ocasión al accidente. Aunado a lo anterior no obra prueba en el plenario, que acredite que el vehículo de placas IFT430 fuese destinado al desarrollo de alguna actividad comercial, pues no se aportó contrato de transporte ni certificación de ingresos derivada de la actividad que se enuncia en la demanda.
3. Deducible: No se encuentra contemplado dentro del contrato de seguro deducible alguno para el amparo de responsabilidad civil extracontractual.</t>
  </si>
  <si>
    <t xml:space="preserve"> es posible constatar que el conductor del vehículo de placas LMQ742 (vehiculo asegurado) invadió el carril por el que se movilizaba el automotor de placas IFT430, de propiedad del señor Baudilio Soler. Así mismo, en el plenario se aportó por el demandante la copia del formato "Acuerdo de Póliza a Disposición-Siniestro", en el que se determinó como única causa del accidente atribuible al vehículo asegurado, el transitar en contravía. Aunado a lo anterior, Allianz Seguros S.A., a efectuado ofrecimientos al demandante y tal circunstancia se acreditó a través de prueba documental aportada por el demandant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</si>
</sst>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
      <sz val="11"/>
      <color rgb="FF000000"/>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14" fillId="9" borderId="2" xfId="0" applyFont="1" applyFill="1" applyBorder="1" applyAlignment="1">
      <alignment horizontal="justify" vertical="top"/>
    </xf>
    <xf numFmtId="0" fontId="14" fillId="9" borderId="3" xfId="0" applyFont="1" applyFill="1" applyBorder="1" applyAlignment="1">
      <alignment horizontal="justify" vertical="top"/>
    </xf>
    <xf numFmtId="0" fontId="9" fillId="2" borderId="6" xfId="0" applyFont="1" applyFill="1" applyBorder="1" applyAlignment="1">
      <alignment horizontal="center" vertical="top"/>
    </xf>
    <xf numFmtId="0" fontId="14" fillId="0" borderId="2" xfId="0" applyFont="1" applyBorder="1" applyAlignment="1">
      <alignment horizontal="justify" vertical="top"/>
    </xf>
    <xf numFmtId="0" fontId="14" fillId="0" borderId="3" xfId="0" applyFon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14" fillId="0" borderId="15" xfId="0" applyFont="1" applyBorder="1" applyAlignment="1">
      <alignment horizontal="justify" vertical="top"/>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3" fontId="14" fillId="0" borderId="2" xfId="0" applyNumberFormat="1" applyFont="1" applyBorder="1" applyAlignment="1">
      <alignment horizontal="justify" vertical="top"/>
    </xf>
    <xf numFmtId="3" fontId="14" fillId="0" borderId="3" xfId="0" applyNumberFormat="1" applyFont="1" applyBorder="1" applyAlignment="1">
      <alignment horizontal="justify" vertical="top"/>
    </xf>
    <xf numFmtId="0" fontId="14" fillId="9" borderId="15" xfId="0" applyFont="1" applyFill="1" applyBorder="1" applyAlignment="1">
      <alignment horizontal="justify" vertical="top"/>
    </xf>
    <xf numFmtId="0" fontId="0" fillId="7" borderId="5" xfId="0" applyFill="1" applyBorder="1" applyAlignment="1">
      <alignment horizontal="justify" vertical="top" wrapText="1"/>
    </xf>
    <xf numFmtId="0" fontId="0" fillId="7" borderId="7" xfId="0" applyFill="1" applyBorder="1" applyAlignment="1">
      <alignment horizontal="justify" vertical="top" wrapText="1"/>
    </xf>
    <xf numFmtId="0" fontId="0" fillId="7" borderId="12" xfId="0" applyFill="1" applyBorder="1" applyAlignment="1">
      <alignment horizontal="justify" vertical="top" wrapText="1"/>
    </xf>
    <xf numFmtId="0" fontId="0" fillId="7" borderId="8" xfId="0" applyFill="1" applyBorder="1" applyAlignment="1">
      <alignment horizontal="justify" vertical="top" wrapText="1"/>
    </xf>
    <xf numFmtId="0" fontId="0" fillId="7" borderId="13" xfId="0" applyFill="1" applyBorder="1" applyAlignment="1">
      <alignment horizontal="justify" vertical="top" wrapText="1"/>
    </xf>
    <xf numFmtId="0" fontId="0" fillId="7" borderId="14" xfId="0" applyFill="1" applyBorder="1" applyAlignment="1">
      <alignment horizontal="justify" vertical="top" wrapText="1"/>
    </xf>
    <xf numFmtId="0" fontId="14" fillId="9" borderId="2" xfId="0" applyFont="1" applyFill="1" applyBorder="1" applyAlignment="1">
      <alignment horizontal="justify" vertical="top" wrapText="1"/>
    </xf>
    <xf numFmtId="0" fontId="14" fillId="9" borderId="3" xfId="0" applyFont="1" applyFill="1" applyBorder="1" applyAlignment="1">
      <alignment horizontal="justify" vertical="top" wrapText="1"/>
    </xf>
    <xf numFmtId="0" fontId="7" fillId="0" borderId="2" xfId="3" applyBorder="1" applyAlignment="1">
      <alignment horizontal="justify" vertical="top" wrapText="1"/>
    </xf>
    <xf numFmtId="0" fontId="7" fillId="0" borderId="3"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asliabogado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0" zoomScaleNormal="90" workbookViewId="0">
      <selection activeCell="B5" sqref="B5:C5"/>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5" t="s">
        <v>0</v>
      </c>
      <c r="B1" s="55"/>
      <c r="C1" s="55"/>
    </row>
    <row r="2" spans="1:3" x14ac:dyDescent="0.25">
      <c r="A2" s="5" t="s">
        <v>1</v>
      </c>
      <c r="B2" s="63" t="s">
        <v>196</v>
      </c>
      <c r="C2" s="64"/>
    </row>
    <row r="3" spans="1:3" x14ac:dyDescent="0.25">
      <c r="A3" s="5" t="s">
        <v>2</v>
      </c>
      <c r="B3" s="59" t="s">
        <v>217</v>
      </c>
      <c r="C3" s="60"/>
    </row>
    <row r="4" spans="1:3" x14ac:dyDescent="0.25">
      <c r="A4" s="5" t="s">
        <v>3</v>
      </c>
      <c r="B4" s="59" t="s">
        <v>197</v>
      </c>
      <c r="C4" s="60"/>
    </row>
    <row r="5" spans="1:3" ht="31.5" customHeight="1" x14ac:dyDescent="0.25">
      <c r="A5" s="5" t="s">
        <v>4</v>
      </c>
      <c r="B5" s="56" t="s">
        <v>198</v>
      </c>
      <c r="C5" s="65"/>
    </row>
    <row r="6" spans="1:3" x14ac:dyDescent="0.25">
      <c r="A6" s="5" t="s">
        <v>5</v>
      </c>
      <c r="B6" s="67" t="s">
        <v>6</v>
      </c>
      <c r="C6" s="67"/>
    </row>
    <row r="7" spans="1:3" x14ac:dyDescent="0.25">
      <c r="A7" s="25" t="s">
        <v>7</v>
      </c>
      <c r="B7" s="59" t="s">
        <v>98</v>
      </c>
      <c r="C7" s="60"/>
    </row>
    <row r="8" spans="1:3" ht="23.1" customHeight="1" x14ac:dyDescent="0.25">
      <c r="A8" s="26" t="s">
        <v>9</v>
      </c>
      <c r="B8" s="56" t="s">
        <v>199</v>
      </c>
      <c r="C8" s="57"/>
    </row>
    <row r="9" spans="1:3" x14ac:dyDescent="0.25">
      <c r="A9" s="26" t="s">
        <v>10</v>
      </c>
      <c r="B9" s="68">
        <v>4479845</v>
      </c>
      <c r="C9" s="69"/>
    </row>
    <row r="10" spans="1:3" ht="14.45" customHeight="1" x14ac:dyDescent="0.25">
      <c r="A10" s="26" t="s">
        <v>11</v>
      </c>
      <c r="B10" s="61" t="s">
        <v>200</v>
      </c>
      <c r="C10" s="62"/>
    </row>
    <row r="11" spans="1:3" ht="30" customHeight="1" x14ac:dyDescent="0.25">
      <c r="A11" s="27" t="s">
        <v>12</v>
      </c>
      <c r="B11" s="61">
        <v>3125219887</v>
      </c>
      <c r="C11" s="62"/>
    </row>
    <row r="12" spans="1:3" ht="30" customHeight="1" x14ac:dyDescent="0.25">
      <c r="A12" s="5" t="s">
        <v>13</v>
      </c>
      <c r="B12" s="79" t="s">
        <v>201</v>
      </c>
      <c r="C12" s="80"/>
    </row>
    <row r="13" spans="1:3" x14ac:dyDescent="0.25">
      <c r="A13" s="5" t="s">
        <v>14</v>
      </c>
      <c r="B13" s="56" t="s">
        <v>199</v>
      </c>
      <c r="C13" s="57"/>
    </row>
    <row r="14" spans="1:3" x14ac:dyDescent="0.25">
      <c r="A14" s="5" t="s">
        <v>15</v>
      </c>
      <c r="B14" s="56" t="s">
        <v>199</v>
      </c>
      <c r="C14" s="57"/>
    </row>
    <row r="15" spans="1:3" x14ac:dyDescent="0.25">
      <c r="A15" s="5" t="s">
        <v>16</v>
      </c>
      <c r="B15" s="56" t="s">
        <v>199</v>
      </c>
      <c r="C15" s="57"/>
    </row>
    <row r="16" spans="1:3" x14ac:dyDescent="0.25">
      <c r="A16" s="5" t="s">
        <v>17</v>
      </c>
      <c r="B16" s="56" t="s">
        <v>199</v>
      </c>
      <c r="C16" s="57"/>
    </row>
    <row r="17" spans="1:3" ht="15" customHeight="1" x14ac:dyDescent="0.25">
      <c r="A17" s="5" t="s">
        <v>18</v>
      </c>
      <c r="B17" s="58" t="s">
        <v>171</v>
      </c>
      <c r="C17" s="58"/>
    </row>
    <row r="18" spans="1:3" ht="14.45" customHeight="1" x14ac:dyDescent="0.25">
      <c r="A18" s="5" t="s">
        <v>19</v>
      </c>
      <c r="B18" s="61" t="s">
        <v>202</v>
      </c>
      <c r="C18" s="62"/>
    </row>
    <row r="19" spans="1:3" ht="18.75" customHeight="1" x14ac:dyDescent="0.25">
      <c r="A19" s="5" t="s">
        <v>20</v>
      </c>
      <c r="B19" s="61" t="s">
        <v>203</v>
      </c>
      <c r="C19" s="62"/>
    </row>
    <row r="20" spans="1:3" x14ac:dyDescent="0.25">
      <c r="A20" s="5" t="s">
        <v>21</v>
      </c>
      <c r="B20" s="56" t="s">
        <v>199</v>
      </c>
      <c r="C20" s="57"/>
    </row>
    <row r="21" spans="1:3" ht="17.25" customHeight="1" x14ac:dyDescent="0.25">
      <c r="A21" s="5" t="s">
        <v>22</v>
      </c>
      <c r="B21" s="58" t="s">
        <v>182</v>
      </c>
      <c r="C21" s="58"/>
    </row>
    <row r="22" spans="1:3" ht="14.45" customHeight="1" x14ac:dyDescent="0.25">
      <c r="A22" s="26" t="s">
        <v>23</v>
      </c>
      <c r="B22" s="77" t="s">
        <v>204</v>
      </c>
      <c r="C22" s="78"/>
    </row>
    <row r="23" spans="1:3" ht="14.45" customHeight="1" x14ac:dyDescent="0.25">
      <c r="A23" s="26" t="s">
        <v>24</v>
      </c>
      <c r="B23" s="77" t="s">
        <v>205</v>
      </c>
      <c r="C23" s="78"/>
    </row>
    <row r="24" spans="1:3" ht="14.45" customHeight="1" x14ac:dyDescent="0.25">
      <c r="A24" s="26" t="s">
        <v>25</v>
      </c>
      <c r="B24" s="77" t="s">
        <v>199</v>
      </c>
      <c r="C24" s="78"/>
    </row>
    <row r="25" spans="1:3" ht="14.45" customHeight="1" x14ac:dyDescent="0.25">
      <c r="A25" s="66" t="s">
        <v>26</v>
      </c>
      <c r="B25" s="71" t="s">
        <v>212</v>
      </c>
      <c r="C25" s="72"/>
    </row>
    <row r="26" spans="1:3" ht="14.45" customHeight="1" x14ac:dyDescent="0.25">
      <c r="A26" s="66"/>
      <c r="B26" s="73"/>
      <c r="C26" s="74"/>
    </row>
    <row r="27" spans="1:3" ht="100.5" customHeight="1" x14ac:dyDescent="0.25">
      <c r="A27" s="66"/>
      <c r="B27" s="75"/>
      <c r="C27" s="76"/>
    </row>
    <row r="28" spans="1:3" x14ac:dyDescent="0.25">
      <c r="A28" s="26" t="s">
        <v>27</v>
      </c>
      <c r="B28" s="53" t="s">
        <v>206</v>
      </c>
      <c r="C28" s="54"/>
    </row>
    <row r="29" spans="1:3" x14ac:dyDescent="0.25">
      <c r="A29" s="26" t="s">
        <v>28</v>
      </c>
      <c r="B29" s="53">
        <v>23495562</v>
      </c>
      <c r="C29" s="54"/>
    </row>
    <row r="30" spans="1:3" x14ac:dyDescent="0.25">
      <c r="A30" s="26" t="s">
        <v>29</v>
      </c>
      <c r="B30" s="53" t="s">
        <v>207</v>
      </c>
      <c r="C30" s="54"/>
    </row>
    <row r="31" spans="1:3" x14ac:dyDescent="0.25">
      <c r="A31" s="26" t="s">
        <v>30</v>
      </c>
      <c r="B31" s="53" t="s">
        <v>208</v>
      </c>
      <c r="C31" s="54"/>
    </row>
    <row r="32" spans="1:3" x14ac:dyDescent="0.25">
      <c r="A32" s="26" t="s">
        <v>31</v>
      </c>
      <c r="B32" s="53" t="s">
        <v>209</v>
      </c>
      <c r="C32" s="70"/>
    </row>
    <row r="33" spans="1:3" x14ac:dyDescent="0.25">
      <c r="A33" s="5" t="s">
        <v>32</v>
      </c>
      <c r="B33" s="56" t="s">
        <v>210</v>
      </c>
      <c r="C33" s="57"/>
    </row>
    <row r="34" spans="1:3" ht="45" x14ac:dyDescent="0.25">
      <c r="A34" s="5" t="s">
        <v>33</v>
      </c>
      <c r="B34" s="56" t="s">
        <v>211</v>
      </c>
      <c r="C34" s="5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display="mailto:saasliabogados@hotmail.com" xr:uid="{BAFE35FE-EB45-403C-8FA8-8869C46EF284}"/>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4"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100" t="s">
        <v>34</v>
      </c>
      <c r="B1" s="100"/>
      <c r="C1" s="100"/>
    </row>
    <row r="2" spans="1:3" ht="15.75" customHeight="1" x14ac:dyDescent="0.25">
      <c r="A2" s="20" t="s">
        <v>35</v>
      </c>
      <c r="B2" s="101" t="s">
        <v>213</v>
      </c>
      <c r="C2" s="102"/>
    </row>
    <row r="3" spans="1:3" s="2" customFormat="1" x14ac:dyDescent="0.25">
      <c r="A3" s="5" t="s">
        <v>36</v>
      </c>
      <c r="B3" s="67" t="str">
        <f>'AUTOS  NOTA 322'!B2:C2</f>
        <v xml:space="preserve">11001418907220240019000	</v>
      </c>
      <c r="C3" s="67"/>
    </row>
    <row r="4" spans="1:3" s="2" customFormat="1" x14ac:dyDescent="0.25">
      <c r="A4" s="5" t="s">
        <v>37</v>
      </c>
      <c r="B4" s="67" t="str">
        <f>'AUTOS  NOTA 322'!B3:C3</f>
        <v xml:space="preserve">Juzgado 72 de Pequeñas Causas y Competencia Múltiple de Bogotá	</v>
      </c>
      <c r="C4" s="67"/>
    </row>
    <row r="5" spans="1:3" s="2" customFormat="1" x14ac:dyDescent="0.25">
      <c r="A5" s="5" t="s">
        <v>38</v>
      </c>
      <c r="B5" s="67" t="str">
        <f>'AUTOS  NOTA 322'!B4:C4</f>
        <v xml:space="preserve">CIMATEC S.A.S, ALLIANZ SEGUROS S.A y JAIME ARIAS OSORIO	</v>
      </c>
      <c r="C5" s="67"/>
    </row>
    <row r="6" spans="1:3" s="2" customFormat="1" x14ac:dyDescent="0.25">
      <c r="A6" s="5" t="s">
        <v>39</v>
      </c>
      <c r="B6" s="67" t="str">
        <f>'AUTOS  NOTA 322'!B5:C5</f>
        <v>BAUDILIO SOLER ARIAS</v>
      </c>
      <c r="C6" s="67"/>
    </row>
    <row r="7" spans="1:3" s="2" customFormat="1" x14ac:dyDescent="0.25">
      <c r="A7" s="5" t="s">
        <v>40</v>
      </c>
      <c r="B7" s="67" t="str">
        <f>'AUTOS  NOTA 322'!B6:C6</f>
        <v>DEMANDA DIRECTA</v>
      </c>
      <c r="C7" s="67"/>
    </row>
    <row r="8" spans="1:3" s="2" customFormat="1" x14ac:dyDescent="0.25">
      <c r="A8" s="29" t="s">
        <v>41</v>
      </c>
      <c r="B8" s="67" t="str">
        <f>'AUTOS  NOTA 322'!B7:C8</f>
        <v>N/A.</v>
      </c>
      <c r="C8" s="67"/>
    </row>
    <row r="9" spans="1:3" x14ac:dyDescent="0.25">
      <c r="A9" s="20" t="s">
        <v>42</v>
      </c>
      <c r="B9" s="67"/>
      <c r="C9" s="67"/>
    </row>
    <row r="10" spans="1:3" x14ac:dyDescent="0.25">
      <c r="A10" s="20" t="s">
        <v>43</v>
      </c>
      <c r="B10" s="67" t="s">
        <v>44</v>
      </c>
      <c r="C10" s="67"/>
    </row>
    <row r="11" spans="1:3" x14ac:dyDescent="0.25">
      <c r="A11" s="20" t="s">
        <v>45</v>
      </c>
      <c r="B11" s="83" t="s">
        <v>214</v>
      </c>
      <c r="C11" s="84"/>
    </row>
    <row r="12" spans="1:3" x14ac:dyDescent="0.25">
      <c r="A12" s="20" t="s">
        <v>46</v>
      </c>
      <c r="B12" s="83">
        <v>0</v>
      </c>
      <c r="C12" s="84"/>
    </row>
    <row r="13" spans="1:3" x14ac:dyDescent="0.25">
      <c r="A13" s="20" t="s">
        <v>47</v>
      </c>
      <c r="B13" s="59" t="s">
        <v>159</v>
      </c>
      <c r="C13" s="60"/>
    </row>
    <row r="14" spans="1:3" ht="14.45" customHeight="1" x14ac:dyDescent="0.25">
      <c r="A14" s="20" t="s">
        <v>48</v>
      </c>
      <c r="B14" s="61" t="s">
        <v>215</v>
      </c>
      <c r="C14" s="62"/>
    </row>
    <row r="15" spans="1:3" x14ac:dyDescent="0.25">
      <c r="A15" s="20" t="s">
        <v>49</v>
      </c>
      <c r="B15" s="56" t="s">
        <v>154</v>
      </c>
      <c r="C15" s="57"/>
    </row>
    <row r="16" spans="1:3" x14ac:dyDescent="0.25">
      <c r="A16" s="20" t="s">
        <v>50</v>
      </c>
      <c r="B16" s="56" t="s">
        <v>154</v>
      </c>
      <c r="C16" s="57"/>
    </row>
    <row r="17" spans="1:3" x14ac:dyDescent="0.25">
      <c r="A17" s="87" t="s">
        <v>51</v>
      </c>
      <c r="B17" s="67" t="s">
        <v>174</v>
      </c>
      <c r="C17" s="67"/>
    </row>
    <row r="18" spans="1:3" x14ac:dyDescent="0.25">
      <c r="A18" s="88"/>
      <c r="B18" s="10" t="s">
        <v>52</v>
      </c>
      <c r="C18" s="10" t="s">
        <v>53</v>
      </c>
    </row>
    <row r="19" spans="1:3" x14ac:dyDescent="0.25">
      <c r="A19" s="88"/>
      <c r="B19" s="6" t="s">
        <v>54</v>
      </c>
      <c r="C19" s="6"/>
    </row>
    <row r="20" spans="1:3" x14ac:dyDescent="0.25">
      <c r="A20" s="88"/>
      <c r="B20" s="6"/>
      <c r="C20" s="6"/>
    </row>
    <row r="21" spans="1:3" x14ac:dyDescent="0.25">
      <c r="A21" s="89"/>
      <c r="B21" s="6"/>
      <c r="C21" s="6"/>
    </row>
    <row r="22" spans="1:3" x14ac:dyDescent="0.25">
      <c r="A22" s="20" t="s">
        <v>55</v>
      </c>
      <c r="B22" s="67"/>
      <c r="C22" s="67"/>
    </row>
    <row r="23" spans="1:3" x14ac:dyDescent="0.25">
      <c r="A23" s="20" t="s">
        <v>56</v>
      </c>
      <c r="B23" s="90"/>
      <c r="C23" s="91"/>
    </row>
    <row r="24" spans="1:3" x14ac:dyDescent="0.25">
      <c r="A24" s="20" t="s">
        <v>57</v>
      </c>
      <c r="B24" s="67"/>
      <c r="C24" s="67"/>
    </row>
    <row r="25" spans="1:3" x14ac:dyDescent="0.25">
      <c r="A25" s="20" t="s">
        <v>58</v>
      </c>
      <c r="B25" s="67"/>
      <c r="C25" s="67"/>
    </row>
    <row r="26" spans="1:3" x14ac:dyDescent="0.25">
      <c r="A26" s="20" t="s">
        <v>59</v>
      </c>
      <c r="B26" s="67"/>
      <c r="C26" s="67"/>
    </row>
    <row r="27" spans="1:3" x14ac:dyDescent="0.25">
      <c r="A27" s="19" t="s">
        <v>60</v>
      </c>
      <c r="B27" s="67"/>
      <c r="C27" s="67"/>
    </row>
    <row r="28" spans="1:3" x14ac:dyDescent="0.25">
      <c r="A28" s="92" t="s">
        <v>61</v>
      </c>
      <c r="B28" s="92"/>
      <c r="C28" s="92"/>
    </row>
    <row r="29" spans="1:3" x14ac:dyDescent="0.25">
      <c r="A29" s="85" t="s">
        <v>62</v>
      </c>
      <c r="B29" s="86"/>
      <c r="C29" s="11"/>
    </row>
    <row r="30" spans="1:3" x14ac:dyDescent="0.25">
      <c r="A30" s="85" t="s">
        <v>63</v>
      </c>
      <c r="B30" s="86"/>
      <c r="C30" s="11"/>
    </row>
    <row r="31" spans="1:3" x14ac:dyDescent="0.25">
      <c r="A31" s="85" t="s">
        <v>64</v>
      </c>
      <c r="B31" s="86"/>
      <c r="C31" s="12"/>
    </row>
    <row r="32" spans="1:3" x14ac:dyDescent="0.25">
      <c r="A32" s="85" t="s">
        <v>65</v>
      </c>
      <c r="B32" s="86"/>
      <c r="C32" s="11"/>
    </row>
    <row r="33" spans="1:3" x14ac:dyDescent="0.25">
      <c r="A33" s="85" t="s">
        <v>66</v>
      </c>
      <c r="B33" s="86"/>
      <c r="C33" s="11"/>
    </row>
    <row r="34" spans="1:3" x14ac:dyDescent="0.25">
      <c r="A34" s="85" t="s">
        <v>67</v>
      </c>
      <c r="B34" s="86"/>
      <c r="C34" s="13"/>
    </row>
    <row r="35" spans="1:3" x14ac:dyDescent="0.25">
      <c r="A35" s="81" t="s">
        <v>68</v>
      </c>
      <c r="B35" s="82"/>
      <c r="C35" s="14"/>
    </row>
    <row r="36" spans="1:3" x14ac:dyDescent="0.25">
      <c r="A36" s="81" t="s">
        <v>69</v>
      </c>
      <c r="B36" s="82"/>
      <c r="C36" s="15"/>
    </row>
    <row r="37" spans="1:3" x14ac:dyDescent="0.25">
      <c r="A37" s="93" t="s">
        <v>70</v>
      </c>
      <c r="B37" s="94"/>
      <c r="C37" s="15"/>
    </row>
    <row r="38" spans="1:3" x14ac:dyDescent="0.25">
      <c r="A38" s="95"/>
      <c r="B38" s="96"/>
      <c r="C38" s="15"/>
    </row>
    <row r="39" spans="1:3" x14ac:dyDescent="0.25">
      <c r="A39" s="97"/>
      <c r="B39" s="98"/>
      <c r="C39" s="15"/>
    </row>
    <row r="40" spans="1:3" x14ac:dyDescent="0.25">
      <c r="A40" s="99" t="s">
        <v>71</v>
      </c>
      <c r="B40" s="99"/>
      <c r="C40" s="99"/>
    </row>
    <row r="41" spans="1:3" x14ac:dyDescent="0.25">
      <c r="A41" s="17" t="s">
        <v>72</v>
      </c>
      <c r="B41" s="18"/>
      <c r="C41" s="15"/>
    </row>
    <row r="42" spans="1:3" x14ac:dyDescent="0.25">
      <c r="A42" s="81" t="s">
        <v>73</v>
      </c>
      <c r="B42" s="82"/>
      <c r="C42" s="15"/>
    </row>
    <row r="43" spans="1:3" x14ac:dyDescent="0.25">
      <c r="A43" s="81" t="s">
        <v>74</v>
      </c>
      <c r="B43" s="82"/>
      <c r="C43" s="15"/>
    </row>
    <row r="44" spans="1:3" x14ac:dyDescent="0.25">
      <c r="A44" s="17" t="s">
        <v>75</v>
      </c>
      <c r="B44" s="18"/>
      <c r="C44" s="15"/>
    </row>
    <row r="45" spans="1:3" x14ac:dyDescent="0.25">
      <c r="A45" s="17" t="s">
        <v>76</v>
      </c>
      <c r="B45" s="18"/>
      <c r="C45" s="15"/>
    </row>
    <row r="46" spans="1:3" x14ac:dyDescent="0.25">
      <c r="A46" s="81" t="s">
        <v>77</v>
      </c>
      <c r="B46" s="82"/>
      <c r="C46" s="15"/>
    </row>
    <row r="47" spans="1:3" x14ac:dyDescent="0.25">
      <c r="A47" s="17" t="s">
        <v>78</v>
      </c>
      <c r="B47" s="16"/>
      <c r="C47" s="15"/>
    </row>
    <row r="48" spans="1:3" x14ac:dyDescent="0.25">
      <c r="A48" s="81" t="s">
        <v>79</v>
      </c>
      <c r="B48" s="82"/>
      <c r="C48" s="15"/>
    </row>
    <row r="49" spans="1:3" x14ac:dyDescent="0.25">
      <c r="A49" s="81" t="s">
        <v>80</v>
      </c>
      <c r="B49" s="82"/>
      <c r="C49" s="15"/>
    </row>
    <row r="50" spans="1:3" x14ac:dyDescent="0.25">
      <c r="A50" s="81" t="s">
        <v>70</v>
      </c>
      <c r="B50" s="8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B25:C25 B22:C23</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9" zoomScale="70" zoomScaleNormal="70" workbookViewId="0">
      <selection activeCell="B19" sqref="B19:C19"/>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20" t="s">
        <v>81</v>
      </c>
      <c r="B1" s="120"/>
      <c r="C1" s="120"/>
    </row>
    <row r="2" spans="1:9" ht="15" customHeight="1" x14ac:dyDescent="0.25">
      <c r="A2" s="33" t="s">
        <v>35</v>
      </c>
      <c r="B2" s="105" t="str">
        <f>'AUTOS NOTA 321'!B2:C2</f>
        <v xml:space="preserve">SINIESTRO 129189491 APL. 204308	</v>
      </c>
      <c r="C2" s="106"/>
    </row>
    <row r="3" spans="1:9" x14ac:dyDescent="0.25">
      <c r="A3" s="34" t="s">
        <v>36</v>
      </c>
      <c r="B3" s="121" t="str">
        <f>'AUTOS  NOTA 322'!B2:C2</f>
        <v xml:space="preserve">11001418907220240019000	</v>
      </c>
      <c r="C3" s="121"/>
    </row>
    <row r="4" spans="1:9" x14ac:dyDescent="0.25">
      <c r="A4" s="34" t="s">
        <v>37</v>
      </c>
      <c r="B4" s="121" t="str">
        <f>'AUTOS  NOTA 322'!B3:C3</f>
        <v xml:space="preserve">Juzgado 72 de Pequeñas Causas y Competencia Múltiple de Bogotá	</v>
      </c>
      <c r="C4" s="121"/>
    </row>
    <row r="5" spans="1:9" x14ac:dyDescent="0.25">
      <c r="A5" s="34" t="s">
        <v>38</v>
      </c>
      <c r="B5" s="121" t="str">
        <f>'AUTOS  NOTA 322'!B4:C4</f>
        <v xml:space="preserve">CIMATEC S.A.S, ALLIANZ SEGUROS S.A y JAIME ARIAS OSORIO	</v>
      </c>
      <c r="C5" s="121"/>
    </row>
    <row r="6" spans="1:9" ht="15" customHeight="1" x14ac:dyDescent="0.25">
      <c r="A6" s="34" t="s">
        <v>39</v>
      </c>
      <c r="B6" s="121" t="str">
        <f>'AUTOS  NOTA 322'!B5:C5</f>
        <v>BAUDILIO SOLER ARIAS</v>
      </c>
      <c r="C6" s="121"/>
    </row>
    <row r="7" spans="1:9" x14ac:dyDescent="0.25">
      <c r="A7" s="34" t="s">
        <v>40</v>
      </c>
      <c r="B7" s="121" t="str">
        <f>'AUTOS  NOTA 322'!B6:C6</f>
        <v>DEMANDA DIRECTA</v>
      </c>
      <c r="C7" s="121"/>
    </row>
    <row r="8" spans="1:9" x14ac:dyDescent="0.25">
      <c r="A8" s="36" t="s">
        <v>41</v>
      </c>
      <c r="B8" s="121" t="str">
        <f>'AUTOS  NOTA 322'!B7:C8</f>
        <v>N/A.</v>
      </c>
      <c r="C8" s="121"/>
    </row>
    <row r="9" spans="1:9" x14ac:dyDescent="0.25">
      <c r="A9" s="34" t="s">
        <v>82</v>
      </c>
      <c r="B9" s="118">
        <f>SUM(C11,C12,C14,C15,C17)</f>
        <v>40000000</v>
      </c>
      <c r="C9" s="119"/>
    </row>
    <row r="10" spans="1:9" x14ac:dyDescent="0.25">
      <c r="A10" s="122" t="s">
        <v>83</v>
      </c>
      <c r="B10" s="110" t="s">
        <v>84</v>
      </c>
      <c r="C10" s="111"/>
    </row>
    <row r="11" spans="1:9" x14ac:dyDescent="0.25">
      <c r="A11" s="122"/>
      <c r="B11" s="35" t="s">
        <v>85</v>
      </c>
      <c r="C11" s="30">
        <v>20000000</v>
      </c>
    </row>
    <row r="12" spans="1:9" x14ac:dyDescent="0.25">
      <c r="A12" s="122"/>
      <c r="B12" s="35" t="s">
        <v>86</v>
      </c>
      <c r="C12" s="30">
        <v>20000000</v>
      </c>
    </row>
    <row r="13" spans="1:9" x14ac:dyDescent="0.25">
      <c r="A13" s="122"/>
      <c r="B13" s="110"/>
      <c r="C13" s="111"/>
    </row>
    <row r="14" spans="1:9" x14ac:dyDescent="0.25">
      <c r="A14" s="122"/>
      <c r="B14" s="35" t="s">
        <v>87</v>
      </c>
      <c r="C14" s="38"/>
    </row>
    <row r="15" spans="1:9" x14ac:dyDescent="0.25">
      <c r="A15" s="122"/>
      <c r="B15" s="35" t="s">
        <v>88</v>
      </c>
      <c r="C15" s="38"/>
      <c r="E15" s="41" t="s">
        <v>89</v>
      </c>
      <c r="F15" s="42">
        <v>0.7</v>
      </c>
    </row>
    <row r="16" spans="1:9" x14ac:dyDescent="0.25">
      <c r="A16" s="122"/>
      <c r="B16" s="110" t="s">
        <v>90</v>
      </c>
      <c r="C16" s="111"/>
      <c r="E16" s="41" t="s">
        <v>91</v>
      </c>
      <c r="F16" s="43">
        <v>0.3</v>
      </c>
      <c r="I16" s="44"/>
    </row>
    <row r="17" spans="1:9" x14ac:dyDescent="0.25">
      <c r="A17" s="122"/>
      <c r="B17" s="35"/>
      <c r="C17" s="39"/>
      <c r="F17" s="45"/>
      <c r="I17" s="44"/>
    </row>
    <row r="18" spans="1:9" ht="23.25" customHeight="1" x14ac:dyDescent="0.25">
      <c r="A18" s="37" t="s">
        <v>92</v>
      </c>
      <c r="B18" s="105" t="s">
        <v>89</v>
      </c>
      <c r="C18" s="106"/>
    </row>
    <row r="19" spans="1:9" ht="30" x14ac:dyDescent="0.25">
      <c r="A19" s="34" t="s">
        <v>93</v>
      </c>
      <c r="B19" s="112" t="s">
        <v>218</v>
      </c>
      <c r="C19" s="113"/>
    </row>
    <row r="20" spans="1:9" ht="15" customHeight="1" x14ac:dyDescent="0.25">
      <c r="A20" s="46" t="s">
        <v>94</v>
      </c>
      <c r="B20" s="107">
        <f>((C22+C23+C25+C26+C30+C28+C32+C34+C29+C33)-C37-C38)*C36*C39</f>
        <v>12300000</v>
      </c>
      <c r="C20" s="107"/>
    </row>
    <row r="21" spans="1:9" x14ac:dyDescent="0.25">
      <c r="A21" s="37" t="s">
        <v>95</v>
      </c>
      <c r="B21" s="114" t="s">
        <v>84</v>
      </c>
      <c r="C21" s="115"/>
    </row>
    <row r="22" spans="1:9" x14ac:dyDescent="0.25">
      <c r="A22" s="103"/>
      <c r="B22" s="35" t="s">
        <v>85</v>
      </c>
      <c r="C22" s="30">
        <v>12300000</v>
      </c>
    </row>
    <row r="23" spans="1:9" x14ac:dyDescent="0.25">
      <c r="A23" s="104"/>
      <c r="B23" s="35" t="s">
        <v>86</v>
      </c>
      <c r="C23" s="30">
        <v>0</v>
      </c>
    </row>
    <row r="24" spans="1:9" x14ac:dyDescent="0.25">
      <c r="A24" s="104"/>
      <c r="B24" s="110" t="s">
        <v>96</v>
      </c>
      <c r="C24" s="111"/>
    </row>
    <row r="25" spans="1:9" x14ac:dyDescent="0.25">
      <c r="A25" s="104"/>
      <c r="B25" s="35" t="s">
        <v>87</v>
      </c>
      <c r="C25" s="30">
        <v>0</v>
      </c>
    </row>
    <row r="26" spans="1:9" ht="29.1" customHeight="1" x14ac:dyDescent="0.25">
      <c r="A26" s="104"/>
      <c r="B26" s="35" t="s">
        <v>97</v>
      </c>
      <c r="C26" s="30">
        <v>0</v>
      </c>
    </row>
    <row r="27" spans="1:9" x14ac:dyDescent="0.25">
      <c r="A27" s="104"/>
      <c r="B27" s="110" t="s">
        <v>98</v>
      </c>
      <c r="C27" s="111"/>
    </row>
    <row r="28" spans="1:9" x14ac:dyDescent="0.25">
      <c r="A28" s="104"/>
      <c r="B28" s="35" t="s">
        <v>99</v>
      </c>
      <c r="C28" s="30">
        <v>0</v>
      </c>
    </row>
    <row r="29" spans="1:9" x14ac:dyDescent="0.25">
      <c r="A29" s="104"/>
      <c r="B29" s="35" t="s">
        <v>85</v>
      </c>
      <c r="C29" s="30"/>
    </row>
    <row r="30" spans="1:9" x14ac:dyDescent="0.25">
      <c r="A30" s="104"/>
      <c r="B30" s="35" t="s">
        <v>86</v>
      </c>
      <c r="C30" s="30">
        <v>0</v>
      </c>
    </row>
    <row r="31" spans="1:9" x14ac:dyDescent="0.25">
      <c r="A31" s="104"/>
      <c r="B31" s="110" t="s">
        <v>100</v>
      </c>
      <c r="C31" s="111"/>
    </row>
    <row r="32" spans="1:9" x14ac:dyDescent="0.25">
      <c r="A32" s="104"/>
      <c r="B32" s="35"/>
      <c r="C32" s="30"/>
    </row>
    <row r="33" spans="1:3" x14ac:dyDescent="0.25">
      <c r="A33" s="104"/>
      <c r="B33" s="35" t="s">
        <v>85</v>
      </c>
      <c r="C33" s="30">
        <v>0</v>
      </c>
    </row>
    <row r="34" spans="1:3" x14ac:dyDescent="0.25">
      <c r="A34" s="104"/>
      <c r="B34" s="35" t="s">
        <v>86</v>
      </c>
      <c r="C34" s="30">
        <v>0</v>
      </c>
    </row>
    <row r="35" spans="1:3" x14ac:dyDescent="0.25">
      <c r="A35" s="104"/>
      <c r="B35" s="110" t="s">
        <v>101</v>
      </c>
      <c r="C35" s="111"/>
    </row>
    <row r="36" spans="1:3" x14ac:dyDescent="0.25">
      <c r="A36" s="104"/>
      <c r="B36" s="35" t="s">
        <v>102</v>
      </c>
      <c r="C36" s="31">
        <v>1</v>
      </c>
    </row>
    <row r="37" spans="1:3" x14ac:dyDescent="0.25">
      <c r="A37" s="104"/>
      <c r="B37" s="35" t="s">
        <v>46</v>
      </c>
      <c r="C37" s="32">
        <v>0</v>
      </c>
    </row>
    <row r="38" spans="1:3" x14ac:dyDescent="0.25">
      <c r="A38" s="104"/>
      <c r="B38" s="35" t="s">
        <v>103</v>
      </c>
      <c r="C38" s="32"/>
    </row>
    <row r="39" spans="1:3" x14ac:dyDescent="0.25">
      <c r="A39" s="104"/>
      <c r="B39" s="35" t="s">
        <v>104</v>
      </c>
      <c r="C39" s="31">
        <v>1</v>
      </c>
    </row>
    <row r="40" spans="1:3" x14ac:dyDescent="0.25">
      <c r="A40" s="47" t="s">
        <v>105</v>
      </c>
      <c r="B40" s="107">
        <f>IFERROR(B20*(VLOOKUP(B18,E15:F17,2,0)),16666)</f>
        <v>8610000</v>
      </c>
      <c r="C40" s="107"/>
    </row>
    <row r="41" spans="1:3" ht="93" customHeight="1" x14ac:dyDescent="0.25">
      <c r="A41" s="34" t="s">
        <v>106</v>
      </c>
      <c r="B41" s="108" t="s">
        <v>219</v>
      </c>
      <c r="C41" s="109"/>
    </row>
    <row r="42" spans="1:3" ht="211.5" customHeight="1" x14ac:dyDescent="0.25">
      <c r="A42" s="34" t="s">
        <v>107</v>
      </c>
      <c r="B42" s="123" t="s">
        <v>216</v>
      </c>
      <c r="C42" s="124"/>
    </row>
    <row r="45" spans="1:3" ht="26.25" x14ac:dyDescent="0.25">
      <c r="A45" s="116" t="s">
        <v>108</v>
      </c>
      <c r="B45" s="116"/>
      <c r="C45" s="116"/>
    </row>
    <row r="46" spans="1:3" x14ac:dyDescent="0.25">
      <c r="A46" s="117" t="s">
        <v>109</v>
      </c>
      <c r="B46" s="117"/>
      <c r="C46" s="117"/>
    </row>
    <row r="47" spans="1:3" x14ac:dyDescent="0.25">
      <c r="A47" s="48" t="s">
        <v>110</v>
      </c>
      <c r="B47" s="48" t="s">
        <v>111</v>
      </c>
      <c r="C47" s="49" t="s">
        <v>112</v>
      </c>
    </row>
    <row r="48" spans="1:3" ht="27" x14ac:dyDescent="0.25">
      <c r="A48" s="50" t="s">
        <v>113</v>
      </c>
      <c r="B48" s="51" t="s">
        <v>114</v>
      </c>
      <c r="C48" s="50" t="s">
        <v>115</v>
      </c>
    </row>
    <row r="49" spans="1:3" ht="40.5" x14ac:dyDescent="0.25">
      <c r="A49" s="50" t="s">
        <v>116</v>
      </c>
      <c r="B49" s="51" t="s">
        <v>114</v>
      </c>
      <c r="C49" s="50" t="s">
        <v>117</v>
      </c>
    </row>
    <row r="50" spans="1:3" ht="27" x14ac:dyDescent="0.25">
      <c r="A50" s="50" t="s">
        <v>118</v>
      </c>
      <c r="B50" s="51" t="s">
        <v>114</v>
      </c>
      <c r="C50" s="50" t="s">
        <v>119</v>
      </c>
    </row>
    <row r="51" spans="1:3" x14ac:dyDescent="0.25">
      <c r="A51" s="50" t="s">
        <v>120</v>
      </c>
      <c r="B51" s="51" t="s">
        <v>114</v>
      </c>
      <c r="C51" s="50" t="s">
        <v>121</v>
      </c>
    </row>
    <row r="52" spans="1:3" x14ac:dyDescent="0.25">
      <c r="A52" s="50" t="s">
        <v>122</v>
      </c>
      <c r="B52" s="51" t="s">
        <v>114</v>
      </c>
      <c r="C52" s="52"/>
    </row>
    <row r="53" spans="1:3" x14ac:dyDescent="0.25">
      <c r="A53" s="50" t="s">
        <v>123</v>
      </c>
      <c r="B53" s="51" t="s">
        <v>114</v>
      </c>
      <c r="C53" s="50" t="s">
        <v>124</v>
      </c>
    </row>
    <row r="54" spans="1:3" ht="27" x14ac:dyDescent="0.25">
      <c r="A54" s="50" t="s">
        <v>125</v>
      </c>
      <c r="B54" s="51" t="s">
        <v>114</v>
      </c>
      <c r="C54" s="50" t="s">
        <v>126</v>
      </c>
    </row>
    <row r="55" spans="1:3" x14ac:dyDescent="0.25">
      <c r="A55" s="50" t="s">
        <v>127</v>
      </c>
      <c r="B55" s="51" t="s">
        <v>114</v>
      </c>
      <c r="C55" s="52" t="s">
        <v>128</v>
      </c>
    </row>
    <row r="56" spans="1:3" ht="27" x14ac:dyDescent="0.25">
      <c r="A56" s="50" t="s">
        <v>129</v>
      </c>
      <c r="B56" s="51" t="s">
        <v>114</v>
      </c>
      <c r="C56" s="52" t="s">
        <v>130</v>
      </c>
    </row>
    <row r="57" spans="1:3" ht="27" x14ac:dyDescent="0.25">
      <c r="A57" s="50" t="s">
        <v>131</v>
      </c>
      <c r="B57" s="51" t="s">
        <v>114</v>
      </c>
      <c r="C57" s="52" t="s">
        <v>132</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3" sqref="B13:C13"/>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100" t="s">
        <v>133</v>
      </c>
      <c r="B1" s="100"/>
      <c r="C1" s="100"/>
    </row>
    <row r="2" spans="1:3" x14ac:dyDescent="0.25">
      <c r="A2" s="20" t="s">
        <v>35</v>
      </c>
      <c r="B2" s="90" t="str">
        <f>'AUTOS NOTA 324-478'!B2:C2</f>
        <v xml:space="preserve">SINIESTRO 129189491 APL. 204308	</v>
      </c>
      <c r="C2" s="91"/>
    </row>
    <row r="3" spans="1:3" x14ac:dyDescent="0.25">
      <c r="A3" s="5" t="s">
        <v>36</v>
      </c>
      <c r="B3" s="67" t="str">
        <f>'AUTOS  NOTA 322'!B2:C2</f>
        <v xml:space="preserve">11001418907220240019000	</v>
      </c>
      <c r="C3" s="67"/>
    </row>
    <row r="4" spans="1:3" x14ac:dyDescent="0.25">
      <c r="A4" s="5" t="s">
        <v>37</v>
      </c>
      <c r="B4" s="67" t="str">
        <f>'AUTOS  NOTA 322'!B3:C3</f>
        <v xml:space="preserve">Juzgado 72 de Pequeñas Causas y Competencia Múltiple de Bogotá	</v>
      </c>
      <c r="C4" s="67"/>
    </row>
    <row r="5" spans="1:3" x14ac:dyDescent="0.25">
      <c r="A5" s="5" t="s">
        <v>38</v>
      </c>
      <c r="B5" s="67" t="str">
        <f>'AUTOS  NOTA 322'!B4:C4</f>
        <v xml:space="preserve">CIMATEC S.A.S, ALLIANZ SEGUROS S.A y JAIME ARIAS OSORIO	</v>
      </c>
      <c r="C5" s="67"/>
    </row>
    <row r="6" spans="1:3" ht="15" customHeight="1" x14ac:dyDescent="0.25">
      <c r="A6" s="5" t="s">
        <v>39</v>
      </c>
      <c r="B6" s="67" t="str">
        <f>'AUTOS  NOTA 322'!B5:C5</f>
        <v>BAUDILIO SOLER ARIAS</v>
      </c>
      <c r="C6" s="67"/>
    </row>
    <row r="7" spans="1:3" ht="15" customHeight="1" x14ac:dyDescent="0.25">
      <c r="A7" s="5" t="s">
        <v>40</v>
      </c>
      <c r="B7" s="67" t="str">
        <f>'AUTOS  NOTA 322'!B6:C6</f>
        <v>DEMANDA DIRECTA</v>
      </c>
      <c r="C7" s="67"/>
    </row>
    <row r="8" spans="1:3" ht="15" customHeight="1" x14ac:dyDescent="0.25">
      <c r="A8" s="29" t="s">
        <v>41</v>
      </c>
      <c r="B8" s="67" t="str">
        <f>'AUTOS  NOTA 322'!B7:C8</f>
        <v>N/A.</v>
      </c>
      <c r="C8" s="67"/>
    </row>
    <row r="9" spans="1:3" ht="18.95" customHeight="1" x14ac:dyDescent="0.25">
      <c r="A9" s="5" t="s">
        <v>134</v>
      </c>
      <c r="B9" s="67" t="s">
        <v>89</v>
      </c>
      <c r="C9" s="67"/>
    </row>
    <row r="10" spans="1:3" x14ac:dyDescent="0.25">
      <c r="A10" s="7" t="s">
        <v>95</v>
      </c>
      <c r="B10" s="127">
        <f>'AUTOS NOTA 324-478'!B20:C20</f>
        <v>12300000</v>
      </c>
      <c r="C10" s="127"/>
    </row>
    <row r="11" spans="1:3" x14ac:dyDescent="0.25">
      <c r="A11" s="7" t="s">
        <v>135</v>
      </c>
      <c r="B11" s="128">
        <f>'AUTOS NOTA 324-478'!B40:C40</f>
        <v>8610000</v>
      </c>
      <c r="C11" s="67"/>
    </row>
    <row r="12" spans="1:3" ht="30" x14ac:dyDescent="0.25">
      <c r="A12" s="7" t="s">
        <v>136</v>
      </c>
      <c r="B12" s="125" t="s">
        <v>220</v>
      </c>
      <c r="C12" s="126"/>
    </row>
    <row r="13" spans="1:3" ht="45" x14ac:dyDescent="0.25">
      <c r="A13" s="5" t="s">
        <v>137</v>
      </c>
      <c r="B13" s="67" t="s">
        <v>154</v>
      </c>
      <c r="C13" s="67"/>
    </row>
    <row r="14" spans="1:3" ht="45" x14ac:dyDescent="0.25">
      <c r="A14" s="5" t="s">
        <v>138</v>
      </c>
      <c r="B14" s="67" t="s">
        <v>154</v>
      </c>
      <c r="C14" s="67"/>
    </row>
    <row r="15" spans="1:3" x14ac:dyDescent="0.25">
      <c r="A15" s="5" t="s">
        <v>139</v>
      </c>
      <c r="B15" s="6" t="s">
        <v>154</v>
      </c>
      <c r="C15" s="6">
        <v>204308</v>
      </c>
    </row>
    <row r="16" spans="1:3" x14ac:dyDescent="0.25">
      <c r="A16" s="7" t="s">
        <v>140</v>
      </c>
      <c r="B16" s="67"/>
      <c r="C16" s="67"/>
    </row>
    <row r="17" spans="1:3" x14ac:dyDescent="0.25">
      <c r="A17" s="6" t="s">
        <v>141</v>
      </c>
      <c r="B17" s="126"/>
      <c r="C17" s="12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100" t="s">
        <v>142</v>
      </c>
      <c r="B1" s="100"/>
      <c r="C1" s="100"/>
    </row>
    <row r="2" spans="1:3" x14ac:dyDescent="0.25">
      <c r="A2" s="40" t="s">
        <v>35</v>
      </c>
      <c r="B2" s="90" t="str">
        <f>'[2]AUTOS NOTA 321'!B2:C2</f>
        <v xml:space="preserve">SINIESTRO   LEGIS </v>
      </c>
      <c r="C2" s="91"/>
    </row>
    <row r="3" spans="1:3" x14ac:dyDescent="0.25">
      <c r="A3" s="5" t="s">
        <v>36</v>
      </c>
      <c r="B3" s="67" t="str">
        <f>'[3]GENERALES NOTA 322'!B2:C2</f>
        <v xml:space="preserve">Radicado </v>
      </c>
      <c r="C3" s="67"/>
    </row>
    <row r="4" spans="1:3" x14ac:dyDescent="0.25">
      <c r="A4" s="5" t="s">
        <v>37</v>
      </c>
      <c r="B4" s="67" t="str">
        <f>'[3]GENERALES NOTA 322'!B3:C3</f>
        <v>JUZGADO</v>
      </c>
      <c r="C4" s="67"/>
    </row>
    <row r="5" spans="1:3" x14ac:dyDescent="0.25">
      <c r="A5" s="5" t="s">
        <v>38</v>
      </c>
      <c r="B5" s="67" t="str">
        <f>'[3]GENERALES NOTA 322'!B4:C4</f>
        <v xml:space="preserve">NOMBRE Y APELLIDOS DE  LOS DEMANDADOS </v>
      </c>
      <c r="C5" s="67"/>
    </row>
    <row r="6" spans="1:3" x14ac:dyDescent="0.25">
      <c r="A6" s="5" t="s">
        <v>39</v>
      </c>
      <c r="B6" s="67" t="str">
        <f>'[3]GENERALES NOTA 322'!B5:C5</f>
        <v>COLOCAR LOS NOMBRES Y APELLIDOS, SU CALIDAD (HERMANO, HIJO ETC)  PARA LOS CONYUGES E HIJOS COLOCAR LA FECHA DE NACIMIENTO.</v>
      </c>
      <c r="C6" s="67"/>
    </row>
    <row r="7" spans="1:3" x14ac:dyDescent="0.25">
      <c r="A7" s="5" t="s">
        <v>40</v>
      </c>
      <c r="B7" s="67" t="str">
        <f>'[3]GENERALES NOTA 322'!B6:C6</f>
        <v>LLAMADA EN GARANTIA</v>
      </c>
      <c r="C7" s="67"/>
    </row>
    <row r="8" spans="1:3" x14ac:dyDescent="0.25">
      <c r="A8" s="5" t="s">
        <v>134</v>
      </c>
      <c r="B8" s="67" t="str">
        <f>'[3]GENERALES NOTA 325'!B8:C8</f>
        <v>PROBABLE GENERALES</v>
      </c>
      <c r="C8" s="67"/>
    </row>
    <row r="9" spans="1:3" x14ac:dyDescent="0.25">
      <c r="A9" s="7" t="s">
        <v>95</v>
      </c>
      <c r="B9" s="127">
        <f>'[3]GENERALES  NOTA 324 -478'!B17:C17</f>
        <v>100000000</v>
      </c>
      <c r="C9" s="127"/>
    </row>
    <row r="10" spans="1:3" x14ac:dyDescent="0.25">
      <c r="A10" s="5" t="s">
        <v>143</v>
      </c>
      <c r="B10" s="130">
        <v>0</v>
      </c>
      <c r="C10" s="130"/>
    </row>
    <row r="11" spans="1:3" x14ac:dyDescent="0.25">
      <c r="A11" s="5" t="s">
        <v>144</v>
      </c>
      <c r="B11" s="67"/>
      <c r="C11" s="67"/>
    </row>
    <row r="12" spans="1:3" x14ac:dyDescent="0.25">
      <c r="A12" s="5" t="s">
        <v>145</v>
      </c>
      <c r="B12" s="67"/>
      <c r="C12" s="67"/>
    </row>
    <row r="13" spans="1:3" x14ac:dyDescent="0.25">
      <c r="A13" s="5" t="s">
        <v>146</v>
      </c>
      <c r="B13" s="129"/>
      <c r="C13" s="129"/>
    </row>
    <row r="14" spans="1:3" x14ac:dyDescent="0.25">
      <c r="A14" s="5" t="s">
        <v>147</v>
      </c>
      <c r="B14" s="67"/>
      <c r="C14" s="67"/>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100" t="s">
        <v>148</v>
      </c>
      <c r="B1" s="100"/>
      <c r="C1" s="100"/>
    </row>
    <row r="2" spans="1:6" x14ac:dyDescent="0.25">
      <c r="A2" s="20" t="s">
        <v>35</v>
      </c>
      <c r="B2" s="90" t="str">
        <f>'[2]AUTOS NOTA 321'!B2:C2</f>
        <v xml:space="preserve">SINIESTRO   LEGIS </v>
      </c>
      <c r="C2" s="91"/>
    </row>
    <row r="3" spans="1:6" x14ac:dyDescent="0.25">
      <c r="A3" s="5" t="s">
        <v>36</v>
      </c>
      <c r="B3" s="67" t="str">
        <f>'[3]GENERALES NOTA 322'!B2:C2</f>
        <v xml:space="preserve">Radicado </v>
      </c>
      <c r="C3" s="67"/>
    </row>
    <row r="4" spans="1:6" x14ac:dyDescent="0.25">
      <c r="A4" s="5" t="s">
        <v>37</v>
      </c>
      <c r="B4" s="67" t="str">
        <f>'[3]GENERALES NOTA 322'!B3:C3</f>
        <v>JUZGADO</v>
      </c>
      <c r="C4" s="67"/>
    </row>
    <row r="5" spans="1:6" x14ac:dyDescent="0.25">
      <c r="A5" s="5" t="s">
        <v>38</v>
      </c>
      <c r="B5" s="67" t="str">
        <f>'[3]GENERALES NOTA 322'!B4:C4</f>
        <v xml:space="preserve">NOMBRE Y APELLIDOS DE  LOS DEMANDADOS </v>
      </c>
      <c r="C5" s="67"/>
    </row>
    <row r="6" spans="1:6" x14ac:dyDescent="0.25">
      <c r="A6" s="5" t="s">
        <v>39</v>
      </c>
      <c r="B6" s="67" t="str">
        <f>'[3]GENERALES NOTA 322'!B5:C5</f>
        <v>COLOCAR LOS NOMBRES Y APELLIDOS, SU CALIDAD (HERMANO, HIJO ETC)  PARA LOS CONYUGES E HIJOS COLOCAR LA FECHA DE NACIMIENTO.</v>
      </c>
      <c r="C6" s="67"/>
    </row>
    <row r="7" spans="1:6" x14ac:dyDescent="0.25">
      <c r="A7" s="5" t="s">
        <v>40</v>
      </c>
      <c r="B7" s="67" t="str">
        <f>'[3]GENERALES NOTA 322'!B6:C6</f>
        <v>LLAMADA EN GARANTIA</v>
      </c>
      <c r="C7" s="67"/>
    </row>
    <row r="8" spans="1:6" x14ac:dyDescent="0.25">
      <c r="A8" s="5" t="s">
        <v>149</v>
      </c>
      <c r="B8" s="67" t="str">
        <f>'[3]GENERALES NOTA 325'!B8:C8</f>
        <v>PROBABLE GENERALES</v>
      </c>
      <c r="C8" s="67"/>
    </row>
    <row r="9" spans="1:6" x14ac:dyDescent="0.25">
      <c r="A9" s="5" t="s">
        <v>150</v>
      </c>
      <c r="B9" s="67"/>
      <c r="C9" s="67"/>
    </row>
    <row r="10" spans="1:6" ht="111" customHeight="1" x14ac:dyDescent="0.25">
      <c r="A10" s="5" t="s">
        <v>151</v>
      </c>
      <c r="B10" s="67"/>
      <c r="C10" s="67"/>
    </row>
    <row r="11" spans="1:6" ht="21" customHeight="1" x14ac:dyDescent="0.25">
      <c r="A11" s="131"/>
      <c r="B11" s="131"/>
      <c r="C11" s="131"/>
      <c r="E11" t="s">
        <v>89</v>
      </c>
      <c r="F11" s="22">
        <v>0.7</v>
      </c>
    </row>
    <row r="12" spans="1:6" hidden="1" x14ac:dyDescent="0.25">
      <c r="A12" s="132"/>
      <c r="B12" s="132"/>
      <c r="C12" s="132"/>
      <c r="E12" t="s">
        <v>91</v>
      </c>
      <c r="F12" s="23">
        <v>0.3</v>
      </c>
    </row>
    <row r="13" spans="1:6" ht="18.75" x14ac:dyDescent="0.25">
      <c r="A13" s="133" t="s">
        <v>152</v>
      </c>
      <c r="B13" s="133"/>
      <c r="C13" s="133"/>
    </row>
    <row r="14" spans="1:6" x14ac:dyDescent="0.25">
      <c r="A14" s="37" t="s">
        <v>92</v>
      </c>
      <c r="B14" s="105" t="s">
        <v>153</v>
      </c>
      <c r="C14" s="106"/>
    </row>
    <row r="15" spans="1:6" ht="45" x14ac:dyDescent="0.25">
      <c r="A15" s="21" t="s">
        <v>94</v>
      </c>
      <c r="B15" s="134">
        <f>((C17+C18+C20+C21+C25+C23+C27+C29+C24+C28)-C32)*C31*C33</f>
        <v>1000000000</v>
      </c>
      <c r="C15" s="134"/>
    </row>
    <row r="16" spans="1:6" x14ac:dyDescent="0.25">
      <c r="A16" s="7" t="s">
        <v>95</v>
      </c>
      <c r="B16" s="135" t="s">
        <v>84</v>
      </c>
      <c r="C16" s="136"/>
    </row>
    <row r="17" spans="1:3" x14ac:dyDescent="0.25">
      <c r="A17" s="103"/>
      <c r="B17" s="35" t="s">
        <v>85</v>
      </c>
      <c r="C17" s="30">
        <v>1000000000</v>
      </c>
    </row>
    <row r="18" spans="1:3" x14ac:dyDescent="0.25">
      <c r="A18" s="104"/>
      <c r="B18" s="35" t="s">
        <v>86</v>
      </c>
      <c r="C18" s="30">
        <v>0</v>
      </c>
    </row>
    <row r="19" spans="1:3" x14ac:dyDescent="0.25">
      <c r="A19" s="104"/>
      <c r="B19" s="110" t="s">
        <v>96</v>
      </c>
      <c r="C19" s="111"/>
    </row>
    <row r="20" spans="1:3" x14ac:dyDescent="0.25">
      <c r="A20" s="104"/>
      <c r="B20" s="35" t="s">
        <v>87</v>
      </c>
      <c r="C20" s="30">
        <v>0</v>
      </c>
    </row>
    <row r="21" spans="1:3" ht="30" x14ac:dyDescent="0.25">
      <c r="A21" s="104"/>
      <c r="B21" s="35" t="s">
        <v>97</v>
      </c>
      <c r="C21" s="30">
        <v>0</v>
      </c>
    </row>
    <row r="22" spans="1:3" x14ac:dyDescent="0.25">
      <c r="A22" s="104"/>
      <c r="B22" s="110" t="s">
        <v>98</v>
      </c>
      <c r="C22" s="111"/>
    </row>
    <row r="23" spans="1:3" x14ac:dyDescent="0.25">
      <c r="A23" s="104"/>
      <c r="B23" s="35" t="s">
        <v>99</v>
      </c>
      <c r="C23" s="30">
        <v>0</v>
      </c>
    </row>
    <row r="24" spans="1:3" x14ac:dyDescent="0.25">
      <c r="A24" s="104"/>
      <c r="B24" s="35" t="s">
        <v>85</v>
      </c>
      <c r="C24" s="30">
        <v>0</v>
      </c>
    </row>
    <row r="25" spans="1:3" x14ac:dyDescent="0.25">
      <c r="A25" s="104"/>
      <c r="B25" s="35" t="s">
        <v>86</v>
      </c>
      <c r="C25" s="30">
        <v>0</v>
      </c>
    </row>
    <row r="26" spans="1:3" x14ac:dyDescent="0.25">
      <c r="A26" s="104"/>
      <c r="B26" s="110" t="s">
        <v>100</v>
      </c>
      <c r="C26" s="111"/>
    </row>
    <row r="27" spans="1:3" x14ac:dyDescent="0.25">
      <c r="A27" s="104"/>
      <c r="B27" s="35"/>
      <c r="C27" s="30"/>
    </row>
    <row r="28" spans="1:3" x14ac:dyDescent="0.25">
      <c r="A28" s="104"/>
      <c r="B28" s="35" t="s">
        <v>85</v>
      </c>
      <c r="C28" s="30">
        <v>0</v>
      </c>
    </row>
    <row r="29" spans="1:3" x14ac:dyDescent="0.25">
      <c r="A29" s="104"/>
      <c r="B29" s="35" t="s">
        <v>86</v>
      </c>
      <c r="C29" s="30">
        <v>0</v>
      </c>
    </row>
    <row r="30" spans="1:3" x14ac:dyDescent="0.25">
      <c r="A30" s="104"/>
      <c r="B30" s="110" t="s">
        <v>101</v>
      </c>
      <c r="C30" s="111"/>
    </row>
    <row r="31" spans="1:3" x14ac:dyDescent="0.25">
      <c r="A31" s="104"/>
      <c r="B31" s="35" t="s">
        <v>102</v>
      </c>
      <c r="C31" s="31">
        <v>1</v>
      </c>
    </row>
    <row r="32" spans="1:3" x14ac:dyDescent="0.25">
      <c r="A32" s="104"/>
      <c r="B32" s="35" t="s">
        <v>46</v>
      </c>
      <c r="C32" s="32">
        <v>0</v>
      </c>
    </row>
    <row r="33" spans="1:3" x14ac:dyDescent="0.25">
      <c r="A33" s="104"/>
      <c r="B33" s="35" t="s">
        <v>104</v>
      </c>
      <c r="C33" s="31">
        <v>1</v>
      </c>
    </row>
    <row r="34" spans="1:3" x14ac:dyDescent="0.25">
      <c r="A34" s="24" t="s">
        <v>105</v>
      </c>
      <c r="B34" s="107">
        <f>IFERROR(B15*(VLOOKUP(B14,E11:F13,2,0)),16666)</f>
        <v>16666</v>
      </c>
      <c r="C34" s="10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47</v>
      </c>
      <c r="B1" t="s">
        <v>154</v>
      </c>
      <c r="C1" s="9" t="s">
        <v>51</v>
      </c>
      <c r="D1" s="9" t="s">
        <v>155</v>
      </c>
      <c r="E1" s="3" t="s">
        <v>57</v>
      </c>
      <c r="F1" s="2" t="s">
        <v>89</v>
      </c>
      <c r="G1" s="4">
        <v>0</v>
      </c>
      <c r="H1" t="s">
        <v>156</v>
      </c>
      <c r="I1" t="s">
        <v>157</v>
      </c>
      <c r="K1" t="s">
        <v>158</v>
      </c>
      <c r="L1" s="28" t="s">
        <v>8</v>
      </c>
      <c r="M1" t="s">
        <v>159</v>
      </c>
      <c r="N1" t="s">
        <v>89</v>
      </c>
      <c r="O1" t="s">
        <v>160</v>
      </c>
    </row>
    <row r="2" spans="1:15" x14ac:dyDescent="0.25">
      <c r="A2" t="s">
        <v>159</v>
      </c>
      <c r="B2" t="s">
        <v>114</v>
      </c>
      <c r="C2" t="s">
        <v>161</v>
      </c>
      <c r="D2" s="2" t="s">
        <v>162</v>
      </c>
      <c r="E2" s="1" t="s">
        <v>163</v>
      </c>
      <c r="F2" s="2" t="s">
        <v>153</v>
      </c>
      <c r="G2" s="4">
        <v>0.7</v>
      </c>
      <c r="H2" t="s">
        <v>164</v>
      </c>
      <c r="I2" t="s">
        <v>165</v>
      </c>
      <c r="K2" t="s">
        <v>6</v>
      </c>
      <c r="L2" s="28" t="s">
        <v>166</v>
      </c>
      <c r="M2" t="s">
        <v>167</v>
      </c>
      <c r="N2" t="s">
        <v>91</v>
      </c>
      <c r="O2" t="s">
        <v>114</v>
      </c>
    </row>
    <row r="3" spans="1:15" x14ac:dyDescent="0.25">
      <c r="A3" t="s">
        <v>167</v>
      </c>
      <c r="C3" t="s">
        <v>168</v>
      </c>
      <c r="D3" s="2" t="s">
        <v>169</v>
      </c>
      <c r="E3" s="1" t="s">
        <v>170</v>
      </c>
      <c r="F3" s="2" t="s">
        <v>91</v>
      </c>
      <c r="G3" s="4">
        <v>0.3</v>
      </c>
      <c r="H3" t="s">
        <v>171</v>
      </c>
      <c r="I3" t="s">
        <v>172</v>
      </c>
      <c r="L3" s="28" t="s">
        <v>44</v>
      </c>
      <c r="M3" t="s">
        <v>173</v>
      </c>
      <c r="N3" t="s">
        <v>153</v>
      </c>
    </row>
    <row r="4" spans="1:15" x14ac:dyDescent="0.25">
      <c r="A4" t="s">
        <v>173</v>
      </c>
      <c r="C4" t="s">
        <v>174</v>
      </c>
      <c r="E4" s="1" t="s">
        <v>175</v>
      </c>
      <c r="H4" t="s">
        <v>176</v>
      </c>
      <c r="I4" t="s">
        <v>177</v>
      </c>
      <c r="L4" t="s">
        <v>178</v>
      </c>
    </row>
    <row r="5" spans="1:15" x14ac:dyDescent="0.25">
      <c r="A5" t="s">
        <v>179</v>
      </c>
      <c r="E5" s="1" t="s">
        <v>180</v>
      </c>
      <c r="H5" t="s">
        <v>181</v>
      </c>
      <c r="I5" t="s">
        <v>182</v>
      </c>
      <c r="L5" s="28" t="s">
        <v>183</v>
      </c>
    </row>
    <row r="6" spans="1:15" x14ac:dyDescent="0.25">
      <c r="E6" s="1" t="s">
        <v>184</v>
      </c>
      <c r="I6" t="s">
        <v>185</v>
      </c>
      <c r="L6" s="28" t="s">
        <v>186</v>
      </c>
    </row>
    <row r="7" spans="1:15" x14ac:dyDescent="0.25">
      <c r="E7" s="1" t="s">
        <v>187</v>
      </c>
      <c r="I7" t="s">
        <v>188</v>
      </c>
      <c r="L7" s="28" t="s">
        <v>189</v>
      </c>
    </row>
    <row r="8" spans="1:15" x14ac:dyDescent="0.25">
      <c r="E8" s="1" t="s">
        <v>190</v>
      </c>
      <c r="L8" s="28" t="s">
        <v>98</v>
      </c>
    </row>
    <row r="9" spans="1:15" x14ac:dyDescent="0.25">
      <c r="L9" s="28" t="s">
        <v>191</v>
      </c>
    </row>
    <row r="10" spans="1:15" x14ac:dyDescent="0.25">
      <c r="L10" s="28" t="s">
        <v>192</v>
      </c>
    </row>
    <row r="11" spans="1:15" x14ac:dyDescent="0.25">
      <c r="L11" s="28" t="s">
        <v>193</v>
      </c>
    </row>
    <row r="12" spans="1:15" x14ac:dyDescent="0.25">
      <c r="L12" s="28" t="s">
        <v>194</v>
      </c>
    </row>
    <row r="13" spans="1:15" x14ac:dyDescent="0.25">
      <c r="L13" s="28" t="s">
        <v>195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B04A69-9C45-4872-A8CE-6CAC82F6FCF2}">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669FD83-9964-47F1-A1CB-BA0D29A08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4E085D-39A3-4EE1-8721-B48E98E28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2024-11-01T19:15:29Z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