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13_ncr:1_{66E53062-F10D-479B-AA35-746BC15F8E59}" xr6:coauthVersionLast="47" xr6:coauthVersionMax="47" xr10:uidLastSave="{00000000-0000-0000-0000-000000000000}"/>
  <bookViews>
    <workbookView xWindow="-120" yWindow="-120" windowWidth="29040" windowHeight="15720" firstSheet="1" activeTab="5"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15" i="12"/>
  <c r="B34" i="12" s="1"/>
  <c r="B8" i="12"/>
  <c r="B7" i="12"/>
  <c r="B6" i="12"/>
  <c r="B5" i="12"/>
  <c r="B4" i="12"/>
  <c r="B3" i="12"/>
  <c r="B2" i="12"/>
  <c r="H20" i="1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<sst xmlns="http://schemas.openxmlformats.org/spreadsheetml/2006/main" count="332" uniqueCount="222">
  <si>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</si>
  <si>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</si>
  <si>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</si>
  <si>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</si>
  <si>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</si>
  <si>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</si>
  <si>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</si>
  <si>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</si>
  <si>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</si>
  <si>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</si>
  <si>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</si>
  <si>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</si>
  <si>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</si>
  <si>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</si>
  <si>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</si>
  <si>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</si>
  <si>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</si>
  <si>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</si>
  <si>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</si>
  <si>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</si>
  <si>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</si>
  <si>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</si>
  <si>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</si>
  <si>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</si>
  <si>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</si>
  <si>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</si>
  <si>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</si>
  <si>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</si>
  <si>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</si>
  <si>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</si>
  <si>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</si>
  <si>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</si>
  <si>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</si>
  <si>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</si>
  <si>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</si>
  <si>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</si>
  <si>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</si>
  <si>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</si>
  <si>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</si>
  <si>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</si>
  <si>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</si>
  <si>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</si>
  <si>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</si>
  <si>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</si>
  <si>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</si>
  <si>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</si>
  <si>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</si>
  <si>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</si>
  <si>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</si>
  <si>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</si>
  <si>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</si>
  <si>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</si>
  <si>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</si>
  <si>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</si>
  <si>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</si>
  <si>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</si>
  <si>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</si>
  <si>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</si>
  <si>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</si>
  <si>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</si>
  <si>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</si>
  <si>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</si>
  <si>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</si>
  <si>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</si>
  <si>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</si>
  <si>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</si>
  <si>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</si>
  <si>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</si>
  <si>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</si>
  <si>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</si>
  <si>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</si>
  <si>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</si>
  <si>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</si>
  <si>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</si>
  <si>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</si>
  <si>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</si>
  <si>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</si>
  <si>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</si>
  <si>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</si>
  <si>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</si>
  <si>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</si>
  <si>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</si>
  <si>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</si>
  <si>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</si>
  <si>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</si>
  <si>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</si>
  <si>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</si>
  <si>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</si>
  <si>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</si>
  <si>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</si>
  <si>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</si>
  <si>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</si>
  <si>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</si>
  <si>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</si>
  <si>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</si>
  <si>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</si>
  <si>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</si>
  <si>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</si>
  <si>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</si>
  <si>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</si>
  <si>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</si>
  <si>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</si>
  <si>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</si>
  <si>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</si>
  <si>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</si>
  <si>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</si>
  <si>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</si>
  <si>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</si>
  <si>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</si>
  <si>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</si>
  <si>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</si>
  <si>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</si>
  <si>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</si>
  <si>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</si>
  <si>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</si>
  <si>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</si>
  <si>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</si>
  <si>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</si>
  <si>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</si>
  <si>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</si>
  <si>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</si>
  <si>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</si>
  <si>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</si>
  <si>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</si>
  <si>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</si>
  <si>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</si>
  <si>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</si>
  <si>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</si>
  <si>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</si>
  <si>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</si>
  <si>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</si>
  <si>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</si>
  <si>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</si>
  <si>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</si>
  <si>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</si>
  <si>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</si>
  <si>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</si>
  <si>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</si>
  <si>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</si>
  <si>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</si>
  <si>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</si>
  <si>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</si>
  <si>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</si>
  <si>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</si>
  <si>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</si>
  <si>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</si>
  <si>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</si>
  <si>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</si>
  <si>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</si>
  <si>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</si>
  <si>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</si>
  <si>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</si>
  <si>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</si>
  <si>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</si>
  <si>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</si>
  <si>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</si>
  <si>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</si>
  <si>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</si>
  <si>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</si>
  <si>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</si>
  <si>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</si>
  <si>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</si>
  <si>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</si>
  <si>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</si>
  <si>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</si>
  <si>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</si>
  <si>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</si>
  <si>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</si>
  <si>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</si>
  <si>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</si>
  <si>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</si>
  <si>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</si>
  <si>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</si>
  <si>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</si>
  <si>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</si>
  <si>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</si>
  <si>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</si>
  <si>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</si>
  <si>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</si>
  <si>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</si>
  <si>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</si>
  <si>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</si>
  <si>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</si>
  <si>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</si>
  <si>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</si>
  <si>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</si>
  <si>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</si>
  <si>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</si>
  <si>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</si>
  <si>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</si>
  <si>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</si>
  <si>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</si>
  <si>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</si>
  <si>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</si>
  <si>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</si>
  <si>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11001418907220240019000</t>
  </si>
  <si>
    <t>Juzgado 72 de Pequeñas Causas y Competencia Múltiple de Bogotá</t>
  </si>
  <si>
    <t xml:space="preserve">CIMATEC S.A.S, ALLIANZ SEGUROS S.A y JAIME ARIAS OSORIO	</t>
  </si>
  <si>
    <t>BAUDILIO SOLER ARIAS</t>
  </si>
  <si>
    <t>N/A.</t>
  </si>
  <si>
    <t>Bogotá</t>
  </si>
  <si>
    <t>saasliabogados@hotmail.com</t>
  </si>
  <si>
    <t>Comerciante</t>
  </si>
  <si>
    <t>$200.000 pesos diarios.</t>
  </si>
  <si>
    <t>18 de julio de 2023</t>
  </si>
  <si>
    <t>N/A (Se solicitó medida cautelar sobre el vehículo asegurado)</t>
  </si>
  <si>
    <t>1.	El 18 de julio de 2023 el señor Jaime Arias Osorio, quien conducía el vehículo de placas LMQ732 choca con el vehículo de placas IFT430, propiedad del señor Baudilio Soler.
2.	El choque se produce debido a que presuntamente el señor Arias Osorio se queda dormido e invade carril contrario, por el cual se desplazaba el señor Soler.
3.	El señor Baudilio Soler Arias utilizaba su vehículo para realizar actividades como transporte de frutas desde municipios del departamento de Cundinamarca a la ciudad de Bogotá.
4.	En las actividades comerciales desarrolladas por el señor Soler Arias este afirma que devengaba una utilidad diaria de $200.000.
5.	Los daños ocasionados al vehículo de placas IFT430 fueron cotizados en el concesionario DISTOYOTA. El valor de las piezas afectadas asciende a $20.000.000.
6.	Debido a que el señor Baudilio Soler no contaba con el dinero necesario para pagar las reparaciones de su vehículo, aquel estuvo inmovilizado por 3 meses y medio, generando un lucro cesante que a juicio del demandante asciende a $20.000.000.</t>
  </si>
  <si>
    <t>Consuelo Estrada Peralta</t>
  </si>
  <si>
    <t>LMQ742</t>
  </si>
  <si>
    <t>023157256/0</t>
  </si>
  <si>
    <t>21 de octubre de 2024</t>
  </si>
  <si>
    <t xml:space="preserve">EXCEPCIONES DE FONDO FRENTE AL CONTRATO.
1. INEXISTENCIA DE RESPONSABILIDAD A CARGO DEL DEMANDADO POR LA AUSENCIA DE PRUEBA DEL NEXO CAUSAL.
2. ANULACIÓN DE LA PRESUNCIÓN DE CULPA COMO CONSECUENCIA DE LA CONCURRENCIA DE ACTIVIDADES PELIGROSAS.
3. REDUCCIÓN DE LA INDEMNIZACIÓN COMO CONSECUENCIA DE LA INCIDENCIA DE LA CONDUCTA DEL CONDUCTOR DE PLACAS IFT-430, EN LA PRODUCCIÓN DEL DAÑO.
4. IMPROCEDENCIA DEL RECONOCIMIENTO DEL LUCRO CESANTE E INEXISTENCIA DE PRUEBA DEL MISMO. 
5. IMPROCEDENCIA DEL RECONOCIMIENTO DEL DAÑO EMERGENTE ALEGADO. 
6. GENÉRICA O INNOMINADA
EXCEPCIONES DE FONDO DE CARA AL CONTRATO DE SEGURO
1. FALTA TOTAL DE COBERTURA MATERIAL DEL CONTRATO DE SEGURO, POR CUANTO LA PÓLIZA AUTOMOVILES INDIVIDUAL PARTICULARES LIVIANO NO 023157256 / 0 AMPARA LA RESPONSABILIDAD CIVIL EXTRACONTRACTUAL DE JAIME ARIAS OSORIO. 
2. INEXISTENCIA DE RESPONSABILIDAD U OBLIGACIÓN INDEMNIZATORIA A CARGO DE ALLIANZ SEGUROS S.A., DADO EL INCUMPLIMIENTO DE LAS CARGAS CONSIGNADAS EN EL ARTÍCULO 1077 DEL C.CO.
3. RIESGOS EXPRESAMENTE EXCLUIDOS EN LA PÓLIZA DE SEGURO AUTOMOVILES INDIVIDUAL LIVIANOS PARTICULARES No. 023157256/0.
4. CARÁCTER MERAMENTE INDEMNIZATORIO QUE REVISTEN LOS CONTRATOS DE SEGUROS.
5. EN CUALQUIER CASO, DE NINGUNA FORMA SE PODRÁ EXCEDER EL LÍMITE DEL VALOR ASEGURADO.
6. GENÉRICA O INNOMINADA.
EXCEPCIONES DE MÉRITO FRENTE AL LLAMAMIENTO EN GARANTÍA
1. FALTA TOTAL DE COBERTURA MATERIAL DEL CONTRATO DE SEGURO, POR CUANTO LA PÓLIZA AUTOMOVILES INDIVIDUAL LIVIANOS PARTICULARES NO 023157256 / 0 AMPARA LA RESPONSABILIDAD CIVIL EXTRACONTRACTUAL DE JAIME ARIAS OSORIO.
2. FALTA DE LEGITIMACIÓN EN LA CAUSA POR ACTIVA DE JAIME ARIAS OSORIO PARA LLAMAR EN GARANTIA A ALLIANZ SEGUROS S.A. 
3. INEXISTENCIA DE OBLIGACIÓN INDEMNIZATORIA POR CUANTO NO SE HA REALIZADO EL RIESGO ASEGURADO EN LA PÓLIZA DE SEGURO AUTOMÓVILES INDIVIDUAL LIVIANOS PARTICULARES NO 023157256 / 0 – ARTÍCULO 1072 DEL CÓDIGO DE COMERCIO
4. RIESGOS EXPRESAMENTE EXCLUIDOS EN LA PÓLIZA DE SEGURO AUTOMOVILES INDIVIDUAL LIVIANOS PARTICULARES No. 023157256/0.
5. CARÁCTER MERAMENTE INDEMNIZATORIO QUE REVISTEN LOS CONTRATOS DE SEGUROS.  
6. EN CUALQUIER CASO, DE NINGUNA FORMA SE PODRÁ EXCEDER EL LÍMITE DEL VALOR ASEGURADO. 
7. GENÉRICA O INNOMINADA </t>
  </si>
  <si>
    <t>10 de diciembre de 2024</t>
  </si>
  <si>
    <t>25 de noviembre de 2024</t>
  </si>
  <si>
    <t xml:space="preserve">SINIESTRO 129189491 APL. 204308	</t>
  </si>
  <si>
    <r>
      <t xml:space="preserve">INDIQUE LA PLACA- </t>
    </r>
    <r>
      <rPr>
        <sz val="11"/>
        <color rgb="FFFF0000"/>
        <rFont val="Calibri"/>
        <family val="2"/>
        <scheme val="minor"/>
      </rPr>
      <t>IFT430</t>
    </r>
  </si>
  <si>
    <t>27/09/2022 hasta las 24:00 horas del 26/09/2023</t>
  </si>
  <si>
    <t>Como liquidación objetiva de las pretensiones se llegó a la suma de $13.032.885. Lo anterior, con base en los siguientes fundamentos jurídicos:
1. Daño Emergente: $13.032.885. Para efecros de su tasación, se tendrá en cuenta la suma de $12.300.000, como costo de la reparación de los daños sufridos en la parte frontal del vehículo de placas IFT430, como consecuencia del accidente del 18 de julio de 2023. Daños que se tienen en cuanta con la valoración efectuada por Multiservicio Tecnicar's Asociados S.A.S., que sirvió de base a la compañía para realizar un primer ofrecimiento por 10 millones. Dicho valor será el que debe tenerse en cuenta toda vez que el demandante no aportó la supuesta cotización de la reparación emitida por el concesionario de la marca Toyota, ni tampoco se cuenta con documentos adicionales para efectuar una valoración de daños adicional, por ende como se encuentra que el 4 de septiembre de 2023 la compañía efectuó un ofrecimiento por 10 millones, en consecuencia  el valor de $12.300.000 se indexará desde esa calenda hasta el mes de noviembre de 2024 que corresponde al ultimo IPC públicado por el Dane (144,22/136,11), lo anterior puesto que el demandante en lugar de los intereses moratorios ha solicitado la indexación del daño emergente, en ese orden de cosas, el valor de $12.300.000 se divide entre el resultado del IPC final e inicial, lo que arroja un resultado total de $13.032.885.
2. Lucro Cesante: No se estima un valor por este concepto, en la medida que el demandante asegura haber dejado de percibir un ingreso derivado de la explotación económica del automotor sin allegar soporte alguno, con el cual sea posible convalidar que el vehículo estuvo fuera de servicio con ocasión al accidente. Aunado a lo anterior no obra prueba en el plenario, que acredite que el vehículo de placas IFT430 fuese destinado al desarrollo de alguna actividad comercial, pues no se aportó contrato de transporte ni certificación de ingresos derivada de la actividad que se enuncia en la demanda.
3. Deducible: No se encuentra contemplado dentro del contrato de seguro deducible alguno para el amparo de responsabilidad civil extracontractual.</t>
  </si>
  <si>
    <t>La contingencia se califica como PROBABLE, toda vez que la Póliza Automóviles Individual Livianos Particulares No. 023157256 / 0 presta cobertura material y temporal para los hechos. Aunado a ello, la responsabilidad del conductor autorizado está acreditada.
Lo primero que debe tomarse en consideración, es que la Póliza Automóviles Individual Livianos Particulares No. 023157256 / 0, cuya asegurada principal es Consuelo Estrada Peralta, presta cobertura temporal y material para los hechos y pretensiones expuestos en el líbelo de la demanda. Frente a la cobertura temporal, debe señalarse que el hecho, esto es, el accidente de tránsito en el que se produjeron daños al automotor propiedad del señor Baudilio Soler Arias ocurrió el 18 de julio de 2023. Es decir, dentro de la vigencia de la póliza, comprendida entre el 27 de septiembre de 2022 y el 26 de septiembre de 2023. Así también, presta cobertura material, en tanto que ampara la responsabilidad civil extracontractual en que incurra la asegurada o su conductor autorizado, pretensión que se endilga al extremo pasivo. 
Por otro lado, frente al conductor autorizado debe decirse que al plenario se allegó material fílmico en el que se advierten las condiciones de tiempo, modo y lugar en las que se presentó el accidente del 18 de julio de 2023. En dicha grabación, es posible constatar que el conductor del vehículo de placas LMQ742 (vehiculo asegurado) invadió el carril por el que se movilizaba el automotor de placas IFT430, de propiedad del señor Baudilio Soler. Así mismo, en el plenario se aportó por el demandante la copia del formato "Acuerdo de Póliza a Disposición-Siniestro", en el que se determinó como única causa del accidente atribuible al vehículo asegurado, el transitar en contravía. Aunado a lo anterior, Allianz Seguros S.A., ha efectuado ofrecimientos al demandante en dos oportunidades por 6 y 10 millones ( 4 de septiembre de 2023). En ese sentido, está acreditada la responsabilidad del conductor autorizado y por sustracción de materia existe obligación condicional de la compañía de pagar el siniestro al demandante, con cargo al amparo de responsabilidad civil extracontractual. Ahora bien, aunque se alegó que el llamante en garantía no tiene legitimación en la causa para formular el llamamiento, lo cierto es que en este proceso la compañía tambien está vinculada como demandada directa, por ende es imperioso efectuar la respectiva reserva por cuanto la responsabildiad si está acreditada. 
Lo anterior sin perjuicio del carácter contingente del proceso.</t>
  </si>
  <si>
    <t>si</t>
  </si>
  <si>
    <t>Dra. se cargó auto fija fecha audiencia para la hora de las 9:00 AM del día 10 del mes de julio del año 2025
- Se necesita representante legal;El doctor Carlos Prieto tiene disponibilidadpara atender la diligencia.
- Se sugiere  conciliar, debido a la contingencia PROBABLE del proceso.
Por tanto, debemos indicar que, en reuniones de conciliación sostenidas anteriormente, teníamos autorizados $10 millones, sin embargo, el demandante no aceptó la suma, por lo cual, quedamos atentos a sus instrucciones frente a la suma que debemos indicar en audiencia o si, de ser el caso, la compañía nos autoriza la totalidad de la liquidación objetivada.</t>
  </si>
  <si>
    <t>Buenos dias, se autoizza la suma solicitada, podemos ofrecer pago a 8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</si>
</sst>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5" formatCode="_-&quot;$&quot;\ * #,##0_-;\-&quot;$&quot;\ * #,##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0" fillId="0" borderId="1" xfId="0"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165" fontId="0" fillId="5" borderId="1" xfId="4" applyNumberFormat="1" applyFont="1" applyFill="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asliabogados@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2" sqref="B2:C6"/>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2" t="s">
        <v>0</v>
      </c>
      <c r="B1" s="62"/>
      <c r="C1" s="62"/>
    </row>
    <row r="2" spans="1:3" x14ac:dyDescent="0.25">
      <c r="A2" s="5" t="s">
        <v>162</v>
      </c>
      <c r="B2" s="67" t="s">
        <v>195</v>
      </c>
      <c r="C2" s="68"/>
    </row>
    <row r="3" spans="1:3" x14ac:dyDescent="0.25">
      <c r="A3" s="5" t="s">
        <v>126</v>
      </c>
      <c r="B3" s="63" t="s">
        <v>196</v>
      </c>
      <c r="C3" s="64"/>
    </row>
    <row r="4" spans="1:3" x14ac:dyDescent="0.25">
      <c r="A4" s="5" t="s">
        <v>141</v>
      </c>
      <c r="B4" s="63" t="s">
        <v>197</v>
      </c>
      <c r="C4" s="64"/>
    </row>
    <row r="5" spans="1:3" ht="31.5" customHeight="1" x14ac:dyDescent="0.25">
      <c r="A5" s="5" t="s">
        <v>142</v>
      </c>
      <c r="B5" s="63" t="s">
        <v>198</v>
      </c>
      <c r="C5" s="64"/>
    </row>
    <row r="6" spans="1:3" x14ac:dyDescent="0.25">
      <c r="A6" s="5" t="s">
        <v>143</v>
      </c>
      <c r="B6" s="55" t="s">
        <v>103</v>
      </c>
      <c r="C6" s="55"/>
    </row>
    <row r="7" spans="1:3" x14ac:dyDescent="0.25">
      <c r="A7" s="25" t="s">
        <v>144</v>
      </c>
      <c r="B7" s="63" t="s">
        <v>121</v>
      </c>
      <c r="C7" s="64"/>
    </row>
    <row r="8" spans="1:3" ht="23.1" customHeight="1" x14ac:dyDescent="0.25">
      <c r="A8" s="26" t="s">
        <v>145</v>
      </c>
      <c r="B8" s="55" t="s">
        <v>199</v>
      </c>
      <c r="C8" s="55"/>
    </row>
    <row r="9" spans="1:3" x14ac:dyDescent="0.25">
      <c r="A9" s="26" t="s">
        <v>146</v>
      </c>
      <c r="B9" s="70">
        <v>4479845</v>
      </c>
      <c r="C9" s="55"/>
    </row>
    <row r="10" spans="1:3" x14ac:dyDescent="0.25">
      <c r="A10" s="26" t="s">
        <v>147</v>
      </c>
      <c r="B10" s="57" t="s">
        <v>200</v>
      </c>
      <c r="C10" s="57"/>
    </row>
    <row r="11" spans="1:3" ht="30" customHeight="1" x14ac:dyDescent="0.25">
      <c r="A11" s="27" t="s">
        <v>148</v>
      </c>
      <c r="B11" s="57">
        <v>3125219887</v>
      </c>
      <c r="C11" s="57"/>
    </row>
    <row r="12" spans="1:3" ht="30" customHeight="1" x14ac:dyDescent="0.25">
      <c r="A12" s="5" t="s">
        <v>149</v>
      </c>
      <c r="B12" s="58" t="s">
        <v>201</v>
      </c>
      <c r="C12" s="57"/>
    </row>
    <row r="13" spans="1:3" x14ac:dyDescent="0.25">
      <c r="A13" s="5" t="s">
        <v>150</v>
      </c>
      <c r="B13" s="55" t="s">
        <v>199</v>
      </c>
      <c r="C13" s="55"/>
    </row>
    <row r="14" spans="1:3" x14ac:dyDescent="0.25">
      <c r="A14" s="5" t="s">
        <v>151</v>
      </c>
      <c r="B14" s="59" t="s">
        <v>199</v>
      </c>
      <c r="C14" s="55"/>
    </row>
    <row r="15" spans="1:3" x14ac:dyDescent="0.25">
      <c r="A15" s="5" t="s">
        <v>152</v>
      </c>
      <c r="B15" s="55" t="s">
        <v>199</v>
      </c>
      <c r="C15" s="55"/>
    </row>
    <row r="16" spans="1:3" x14ac:dyDescent="0.25">
      <c r="A16" s="5" t="s">
        <v>153</v>
      </c>
      <c r="B16" s="55" t="s">
        <v>199</v>
      </c>
      <c r="C16" s="55"/>
    </row>
    <row r="17" spans="1:3" ht="15" customHeight="1" x14ac:dyDescent="0.25">
      <c r="A17" s="5" t="s">
        <v>154</v>
      </c>
      <c r="B17" s="57" t="s">
        <v>85</v>
      </c>
      <c r="C17" s="57"/>
    </row>
    <row r="18" spans="1:3" x14ac:dyDescent="0.25">
      <c r="A18" s="5" t="s">
        <v>155</v>
      </c>
      <c r="B18" s="57" t="s">
        <v>202</v>
      </c>
      <c r="C18" s="57"/>
    </row>
    <row r="19" spans="1:3" ht="18.75" customHeight="1" x14ac:dyDescent="0.25">
      <c r="A19" s="5" t="s">
        <v>156</v>
      </c>
      <c r="B19" s="65" t="s">
        <v>203</v>
      </c>
      <c r="C19" s="66"/>
    </row>
    <row r="20" spans="1:3" x14ac:dyDescent="0.25">
      <c r="A20" s="5" t="s">
        <v>157</v>
      </c>
      <c r="B20" s="55" t="s">
        <v>199</v>
      </c>
      <c r="C20" s="55"/>
    </row>
    <row r="21" spans="1:3" ht="17.25" customHeight="1" x14ac:dyDescent="0.25">
      <c r="A21" s="5" t="s">
        <v>158</v>
      </c>
      <c r="B21" s="57" t="s">
        <v>93</v>
      </c>
      <c r="C21" s="57"/>
    </row>
    <row r="22" spans="1:3" x14ac:dyDescent="0.25">
      <c r="A22" s="26" t="s">
        <v>159</v>
      </c>
      <c r="B22" s="53" t="s">
        <v>204</v>
      </c>
      <c r="C22" s="53"/>
    </row>
    <row r="23" spans="1:3" x14ac:dyDescent="0.25">
      <c r="A23" s="26" t="s">
        <v>160</v>
      </c>
      <c r="B23" s="56" t="s">
        <v>205</v>
      </c>
      <c r="C23" s="53"/>
    </row>
    <row r="24" spans="1:3" x14ac:dyDescent="0.25">
      <c r="A24" s="26" t="s">
        <v>161</v>
      </c>
      <c r="B24" s="55" t="s">
        <v>199</v>
      </c>
      <c r="C24" s="55"/>
    </row>
    <row r="25" spans="1:3" x14ac:dyDescent="0.25">
      <c r="A25" s="69" t="s">
        <v>120</v>
      </c>
      <c r="B25" s="53" t="s">
        <v>206</v>
      </c>
      <c r="C25" s="54"/>
    </row>
    <row r="26" spans="1:3" x14ac:dyDescent="0.25">
      <c r="A26" s="69"/>
      <c r="B26" s="54"/>
      <c r="C26" s="54"/>
    </row>
    <row r="27" spans="1:3" ht="100.5" customHeight="1" x14ac:dyDescent="0.25">
      <c r="A27" s="69"/>
      <c r="B27" s="54"/>
      <c r="C27" s="54"/>
    </row>
    <row r="28" spans="1:3" x14ac:dyDescent="0.25">
      <c r="A28" s="26" t="s">
        <v>163</v>
      </c>
      <c r="B28" s="54" t="s">
        <v>207</v>
      </c>
      <c r="C28" s="54"/>
    </row>
    <row r="29" spans="1:3" x14ac:dyDescent="0.25">
      <c r="A29" s="26" t="s">
        <v>164</v>
      </c>
      <c r="B29" s="54">
        <v>23495562</v>
      </c>
      <c r="C29" s="54"/>
    </row>
    <row r="30" spans="1:3" x14ac:dyDescent="0.25">
      <c r="A30" s="26" t="s">
        <v>165</v>
      </c>
      <c r="B30" s="54" t="s">
        <v>208</v>
      </c>
      <c r="C30" s="54"/>
    </row>
    <row r="31" spans="1:3" x14ac:dyDescent="0.25">
      <c r="A31" s="26" t="s">
        <v>166</v>
      </c>
      <c r="B31" s="54" t="s">
        <v>209</v>
      </c>
      <c r="C31" s="54"/>
    </row>
    <row r="32" spans="1:3" x14ac:dyDescent="0.25">
      <c r="A32" s="26" t="s">
        <v>167</v>
      </c>
      <c r="B32" s="60" t="s">
        <v>210</v>
      </c>
      <c r="C32" s="61"/>
    </row>
    <row r="33" spans="1:3" x14ac:dyDescent="0.25">
      <c r="A33" s="5" t="s">
        <v>168</v>
      </c>
      <c r="B33" s="59" t="s">
        <v>213</v>
      </c>
      <c r="C33" s="59"/>
    </row>
    <row r="34" spans="1:3" ht="45" x14ac:dyDescent="0.25">
      <c r="A34" s="5" t="s">
        <v>169</v>
      </c>
      <c r="B34" s="59" t="s">
        <v>212</v>
      </c>
      <c r="C34" s="5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51F908F4-E623-4976-9331-DD93BBAA73EE}"/>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1" t="s">
        <v>10</v>
      </c>
      <c r="B1" s="71"/>
      <c r="C1" s="71"/>
    </row>
    <row r="2" spans="1:3" ht="15.75" customHeight="1" x14ac:dyDescent="0.25">
      <c r="A2" s="20" t="s">
        <v>11</v>
      </c>
      <c r="B2" s="72" t="s">
        <v>214</v>
      </c>
      <c r="C2" s="73"/>
    </row>
    <row r="3" spans="1:3" s="2" customFormat="1" x14ac:dyDescent="0.25">
      <c r="A3" s="5" t="s">
        <v>1</v>
      </c>
      <c r="B3" s="55" t="str">
        <f>'AUTOS  NOTA 322'!B2:C2</f>
        <v>11001418907220240019000</v>
      </c>
      <c r="C3" s="55"/>
    </row>
    <row r="4" spans="1:3" s="2" customFormat="1" x14ac:dyDescent="0.25">
      <c r="A4" s="5" t="s">
        <v>2</v>
      </c>
      <c r="B4" s="55" t="str">
        <f>'AUTOS  NOTA 322'!B3:C3</f>
        <v>Juzgado 72 de Pequeñas Causas y Competencia Múltiple de Bogotá</v>
      </c>
      <c r="C4" s="55"/>
    </row>
    <row r="5" spans="1:3" s="2" customFormat="1" x14ac:dyDescent="0.25">
      <c r="A5" s="5" t="s">
        <v>3</v>
      </c>
      <c r="B5" s="55" t="str">
        <f>'AUTOS  NOTA 322'!B4:C4</f>
        <v xml:space="preserve">CIMATEC S.A.S, ALLIANZ SEGUROS S.A y JAIME ARIAS OSORIO	</v>
      </c>
      <c r="C5" s="55"/>
    </row>
    <row r="6" spans="1:3" s="2" customFormat="1" x14ac:dyDescent="0.25">
      <c r="A6" s="5" t="s">
        <v>4</v>
      </c>
      <c r="B6" s="55" t="str">
        <f>'AUTOS  NOTA 322'!B5:C5</f>
        <v>BAUDILIO SOLER ARIAS</v>
      </c>
      <c r="C6" s="55"/>
    </row>
    <row r="7" spans="1:3" s="2" customFormat="1" x14ac:dyDescent="0.25">
      <c r="A7" s="5" t="s">
        <v>5</v>
      </c>
      <c r="B7" s="55" t="str">
        <f>'AUTOS  NOTA 322'!B6:C6</f>
        <v>LLAMADA EN GARANTIA</v>
      </c>
      <c r="C7" s="55"/>
    </row>
    <row r="8" spans="1:3" s="2" customFormat="1" x14ac:dyDescent="0.25">
      <c r="A8" s="29" t="s">
        <v>101</v>
      </c>
      <c r="B8" s="55" t="str">
        <f>'AUTOS  NOTA 322'!B7:C8</f>
        <v>N/A.</v>
      </c>
      <c r="C8" s="55"/>
    </row>
    <row r="9" spans="1:3" x14ac:dyDescent="0.25">
      <c r="A9" s="20" t="s">
        <v>12</v>
      </c>
      <c r="B9" s="55"/>
      <c r="C9" s="55"/>
    </row>
    <row r="10" spans="1:3" x14ac:dyDescent="0.25">
      <c r="A10" s="20" t="s">
        <v>9</v>
      </c>
      <c r="B10" s="55" t="s">
        <v>107</v>
      </c>
      <c r="C10" s="55"/>
    </row>
    <row r="11" spans="1:3" x14ac:dyDescent="0.25">
      <c r="A11" s="20" t="s">
        <v>13</v>
      </c>
      <c r="B11" s="86">
        <v>4000000000</v>
      </c>
      <c r="C11" s="87"/>
    </row>
    <row r="12" spans="1:3" x14ac:dyDescent="0.25">
      <c r="A12" s="20" t="s">
        <v>115</v>
      </c>
      <c r="B12" s="86">
        <v>0</v>
      </c>
      <c r="C12" s="87"/>
    </row>
    <row r="13" spans="1:3" x14ac:dyDescent="0.25">
      <c r="A13" s="20" t="s">
        <v>14</v>
      </c>
      <c r="B13" s="63" t="s">
        <v>76</v>
      </c>
      <c r="C13" s="64"/>
    </row>
    <row r="14" spans="1:3" x14ac:dyDescent="0.25">
      <c r="A14" s="20" t="s">
        <v>15</v>
      </c>
      <c r="B14" s="57" t="s">
        <v>216</v>
      </c>
      <c r="C14" s="55"/>
    </row>
    <row r="15" spans="1:3" x14ac:dyDescent="0.25">
      <c r="A15" s="20" t="s">
        <v>16</v>
      </c>
      <c r="B15" s="55" t="s">
        <v>17</v>
      </c>
      <c r="C15" s="55"/>
    </row>
    <row r="16" spans="1:3" x14ac:dyDescent="0.25">
      <c r="A16" s="20" t="s">
        <v>18</v>
      </c>
      <c r="B16" s="55" t="s">
        <v>17</v>
      </c>
      <c r="C16" s="55"/>
    </row>
    <row r="17" spans="1:3" x14ac:dyDescent="0.25">
      <c r="A17" s="88" t="s">
        <v>19</v>
      </c>
      <c r="B17" s="55" t="s">
        <v>20</v>
      </c>
      <c r="C17" s="55"/>
    </row>
    <row r="18" spans="1:3" x14ac:dyDescent="0.25">
      <c r="A18" s="89"/>
      <c r="B18" s="10" t="s">
        <v>21</v>
      </c>
      <c r="C18" s="10" t="s">
        <v>22</v>
      </c>
    </row>
    <row r="19" spans="1:3" x14ac:dyDescent="0.25">
      <c r="A19" s="89"/>
      <c r="B19" s="6" t="s">
        <v>118</v>
      </c>
      <c r="C19" s="6"/>
    </row>
    <row r="20" spans="1:3" x14ac:dyDescent="0.25">
      <c r="A20" s="89"/>
      <c r="B20" s="6"/>
      <c r="C20" s="6"/>
    </row>
    <row r="21" spans="1:3" x14ac:dyDescent="0.25">
      <c r="A21" s="90"/>
      <c r="B21" s="6"/>
      <c r="C21" s="6"/>
    </row>
    <row r="22" spans="1:3" x14ac:dyDescent="0.25">
      <c r="A22" s="20" t="s">
        <v>23</v>
      </c>
      <c r="B22" s="55"/>
      <c r="C22" s="55"/>
    </row>
    <row r="23" spans="1:3" x14ac:dyDescent="0.25">
      <c r="A23" s="20" t="s">
        <v>24</v>
      </c>
      <c r="B23" s="91"/>
      <c r="C23" s="92"/>
    </row>
    <row r="24" spans="1:3" x14ac:dyDescent="0.25">
      <c r="A24" s="20" t="s">
        <v>25</v>
      </c>
      <c r="B24" s="55"/>
      <c r="C24" s="55"/>
    </row>
    <row r="25" spans="1:3" x14ac:dyDescent="0.25">
      <c r="A25" s="20" t="s">
        <v>26</v>
      </c>
      <c r="B25" s="55"/>
      <c r="C25" s="55"/>
    </row>
    <row r="26" spans="1:3" x14ac:dyDescent="0.25">
      <c r="A26" s="20" t="s">
        <v>28</v>
      </c>
      <c r="B26" s="55"/>
      <c r="C26" s="55"/>
    </row>
    <row r="27" spans="1:3" x14ac:dyDescent="0.25">
      <c r="A27" s="19" t="s">
        <v>29</v>
      </c>
      <c r="B27" s="55"/>
      <c r="C27" s="55"/>
    </row>
    <row r="28" spans="1:3" x14ac:dyDescent="0.25">
      <c r="A28" s="74" t="s">
        <v>30</v>
      </c>
      <c r="B28" s="74"/>
      <c r="C28" s="74"/>
    </row>
    <row r="29" spans="1:3" x14ac:dyDescent="0.25">
      <c r="A29" s="84" t="s">
        <v>31</v>
      </c>
      <c r="B29" s="85"/>
      <c r="C29" s="11"/>
    </row>
    <row r="30" spans="1:3" x14ac:dyDescent="0.25">
      <c r="A30" s="84" t="s">
        <v>32</v>
      </c>
      <c r="B30" s="85"/>
      <c r="C30" s="11"/>
    </row>
    <row r="31" spans="1:3" x14ac:dyDescent="0.25">
      <c r="A31" s="84" t="s">
        <v>33</v>
      </c>
      <c r="B31" s="85"/>
      <c r="C31" s="12"/>
    </row>
    <row r="32" spans="1:3" x14ac:dyDescent="0.25">
      <c r="A32" s="84" t="s">
        <v>34</v>
      </c>
      <c r="B32" s="85"/>
      <c r="C32" s="11"/>
    </row>
    <row r="33" spans="1:3" x14ac:dyDescent="0.25">
      <c r="A33" s="84" t="s">
        <v>35</v>
      </c>
      <c r="B33" s="85"/>
      <c r="C33" s="11"/>
    </row>
    <row r="34" spans="1:3" x14ac:dyDescent="0.25">
      <c r="A34" s="84" t="s">
        <v>36</v>
      </c>
      <c r="B34" s="85"/>
      <c r="C34" s="13"/>
    </row>
    <row r="35" spans="1:3" x14ac:dyDescent="0.25">
      <c r="A35" s="75" t="s">
        <v>37</v>
      </c>
      <c r="B35" s="76"/>
      <c r="C35" s="14"/>
    </row>
    <row r="36" spans="1:3" x14ac:dyDescent="0.25">
      <c r="A36" s="75" t="s">
        <v>38</v>
      </c>
      <c r="B36" s="76"/>
      <c r="C36" s="15"/>
    </row>
    <row r="37" spans="1:3" x14ac:dyDescent="0.25">
      <c r="A37" s="77" t="s">
        <v>39</v>
      </c>
      <c r="B37" s="78"/>
      <c r="C37" s="15"/>
    </row>
    <row r="38" spans="1:3" x14ac:dyDescent="0.25">
      <c r="A38" s="79"/>
      <c r="B38" s="80"/>
      <c r="C38" s="15"/>
    </row>
    <row r="39" spans="1:3" x14ac:dyDescent="0.25">
      <c r="A39" s="81"/>
      <c r="B39" s="82"/>
      <c r="C39" s="15"/>
    </row>
    <row r="40" spans="1:3" x14ac:dyDescent="0.25">
      <c r="A40" s="83" t="s">
        <v>40</v>
      </c>
      <c r="B40" s="83"/>
      <c r="C40" s="83"/>
    </row>
    <row r="41" spans="1:3" x14ac:dyDescent="0.25">
      <c r="A41" s="17" t="s">
        <v>41</v>
      </c>
      <c r="B41" s="18"/>
      <c r="C41" s="15"/>
    </row>
    <row r="42" spans="1:3" x14ac:dyDescent="0.25">
      <c r="A42" s="75" t="s">
        <v>42</v>
      </c>
      <c r="B42" s="76"/>
      <c r="C42" s="15"/>
    </row>
    <row r="43" spans="1:3" x14ac:dyDescent="0.25">
      <c r="A43" s="75" t="s">
        <v>43</v>
      </c>
      <c r="B43" s="76"/>
      <c r="C43" s="15"/>
    </row>
    <row r="44" spans="1:3" x14ac:dyDescent="0.25">
      <c r="A44" s="17" t="s">
        <v>44</v>
      </c>
      <c r="B44" s="18"/>
      <c r="C44" s="15"/>
    </row>
    <row r="45" spans="1:3" x14ac:dyDescent="0.25">
      <c r="A45" s="17" t="s">
        <v>45</v>
      </c>
      <c r="B45" s="18"/>
      <c r="C45" s="15"/>
    </row>
    <row r="46" spans="1:3" x14ac:dyDescent="0.25">
      <c r="A46" s="75" t="s">
        <v>46</v>
      </c>
      <c r="B46" s="76"/>
      <c r="C46" s="15"/>
    </row>
    <row r="47" spans="1:3" x14ac:dyDescent="0.25">
      <c r="A47" s="17" t="s">
        <v>47</v>
      </c>
      <c r="B47" s="16"/>
      <c r="C47" s="15"/>
    </row>
    <row r="48" spans="1:3" x14ac:dyDescent="0.25">
      <c r="A48" s="75" t="s">
        <v>48</v>
      </c>
      <c r="B48" s="76"/>
      <c r="C48" s="15"/>
    </row>
    <row r="49" spans="1:3" x14ac:dyDescent="0.25">
      <c r="A49" s="75" t="s">
        <v>49</v>
      </c>
      <c r="B49" s="76"/>
      <c r="C49" s="15"/>
    </row>
    <row r="50" spans="1:3" x14ac:dyDescent="0.25">
      <c r="A50" s="75" t="s">
        <v>39</v>
      </c>
      <c r="B50" s="7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19" sqref="B19:C19"/>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97" t="s">
        <v>50</v>
      </c>
      <c r="B1" s="97"/>
      <c r="C1" s="97"/>
    </row>
    <row r="2" spans="1:9" ht="15" customHeight="1" x14ac:dyDescent="0.25">
      <c r="A2" s="33" t="s">
        <v>11</v>
      </c>
      <c r="B2" s="98" t="str">
        <f>'AUTOS NOTA 321'!B2:C2</f>
        <v xml:space="preserve">SINIESTRO 129189491 APL. 204308	</v>
      </c>
      <c r="C2" s="99"/>
    </row>
    <row r="3" spans="1:9" x14ac:dyDescent="0.25">
      <c r="A3" s="34" t="s">
        <v>1</v>
      </c>
      <c r="B3" s="102" t="str">
        <f>'AUTOS  NOTA 322'!B2:C2</f>
        <v>11001418907220240019000</v>
      </c>
      <c r="C3" s="102"/>
    </row>
    <row r="4" spans="1:9" x14ac:dyDescent="0.25">
      <c r="A4" s="34" t="s">
        <v>2</v>
      </c>
      <c r="B4" s="102" t="str">
        <f>'AUTOS  NOTA 322'!B3:C3</f>
        <v>Juzgado 72 de Pequeñas Causas y Competencia Múltiple de Bogotá</v>
      </c>
      <c r="C4" s="102"/>
    </row>
    <row r="5" spans="1:9" x14ac:dyDescent="0.25">
      <c r="A5" s="34" t="s">
        <v>3</v>
      </c>
      <c r="B5" s="102" t="str">
        <f>'AUTOS  NOTA 322'!B4:C4</f>
        <v xml:space="preserve">CIMATEC S.A.S, ALLIANZ SEGUROS S.A y JAIME ARIAS OSORIO	</v>
      </c>
      <c r="C5" s="102"/>
    </row>
    <row r="6" spans="1:9" ht="15" customHeight="1" x14ac:dyDescent="0.25">
      <c r="A6" s="34" t="s">
        <v>4</v>
      </c>
      <c r="B6" s="102" t="str">
        <f>'AUTOS  NOTA 322'!B5:C5</f>
        <v>BAUDILIO SOLER ARIAS</v>
      </c>
      <c r="C6" s="102"/>
    </row>
    <row r="7" spans="1:9" x14ac:dyDescent="0.25">
      <c r="A7" s="34" t="s">
        <v>5</v>
      </c>
      <c r="B7" s="102" t="str">
        <f>'AUTOS  NOTA 322'!B6:C6</f>
        <v>LLAMADA EN GARANTIA</v>
      </c>
      <c r="C7" s="102"/>
    </row>
    <row r="8" spans="1:9" x14ac:dyDescent="0.25">
      <c r="A8" s="36" t="s">
        <v>101</v>
      </c>
      <c r="B8" s="102" t="str">
        <f>'AUTOS  NOTA 322'!B7:C8</f>
        <v>N/A.</v>
      </c>
      <c r="C8" s="102"/>
    </row>
    <row r="9" spans="1:9" x14ac:dyDescent="0.25">
      <c r="A9" s="34" t="s">
        <v>51</v>
      </c>
      <c r="B9" s="95">
        <f>SUM(C11,C12,C14,C15,C17)</f>
        <v>40000000</v>
      </c>
      <c r="C9" s="96"/>
    </row>
    <row r="10" spans="1:9" x14ac:dyDescent="0.25">
      <c r="A10" s="103" t="s">
        <v>52</v>
      </c>
      <c r="B10" s="100" t="s">
        <v>53</v>
      </c>
      <c r="C10" s="101"/>
    </row>
    <row r="11" spans="1:9" x14ac:dyDescent="0.25">
      <c r="A11" s="103"/>
      <c r="B11" s="35" t="s">
        <v>54</v>
      </c>
      <c r="C11" s="30">
        <v>20000000</v>
      </c>
    </row>
    <row r="12" spans="1:9" x14ac:dyDescent="0.25">
      <c r="A12" s="103"/>
      <c r="B12" s="35" t="s">
        <v>55</v>
      </c>
      <c r="C12" s="30">
        <v>20000000</v>
      </c>
    </row>
    <row r="13" spans="1:9" x14ac:dyDescent="0.25">
      <c r="A13" s="103"/>
      <c r="B13" s="100"/>
      <c r="C13" s="101"/>
    </row>
    <row r="14" spans="1:9" x14ac:dyDescent="0.25">
      <c r="A14" s="103"/>
      <c r="B14" s="35" t="s">
        <v>98</v>
      </c>
      <c r="C14" s="38"/>
    </row>
    <row r="15" spans="1:9" x14ac:dyDescent="0.25">
      <c r="A15" s="103"/>
      <c r="B15" s="35" t="s">
        <v>99</v>
      </c>
      <c r="C15" s="38"/>
      <c r="E15" s="41" t="s">
        <v>57</v>
      </c>
      <c r="F15" s="42">
        <v>0.7</v>
      </c>
    </row>
    <row r="16" spans="1:9" x14ac:dyDescent="0.25">
      <c r="A16" s="103"/>
      <c r="B16" s="100" t="s">
        <v>58</v>
      </c>
      <c r="C16" s="101"/>
      <c r="E16" s="41" t="s">
        <v>59</v>
      </c>
      <c r="F16" s="43">
        <v>0.3</v>
      </c>
      <c r="I16" s="44"/>
    </row>
    <row r="17" spans="1:9" x14ac:dyDescent="0.25">
      <c r="A17" s="103"/>
      <c r="B17" s="35"/>
      <c r="C17" s="39"/>
      <c r="F17" s="45"/>
      <c r="I17" s="44"/>
    </row>
    <row r="18" spans="1:9" ht="23.25" customHeight="1" x14ac:dyDescent="0.25">
      <c r="A18" s="37" t="s">
        <v>60</v>
      </c>
      <c r="B18" s="98" t="s">
        <v>57</v>
      </c>
      <c r="C18" s="99"/>
    </row>
    <row r="19" spans="1:9" ht="30" x14ac:dyDescent="0.25">
      <c r="A19" s="34" t="s">
        <v>62</v>
      </c>
      <c r="B19" s="111" t="s">
        <v>218</v>
      </c>
      <c r="C19" s="112"/>
    </row>
    <row r="20" spans="1:9" ht="15" customHeight="1" x14ac:dyDescent="0.25">
      <c r="A20" s="46" t="s">
        <v>63</v>
      </c>
      <c r="B20" s="108">
        <f>((C22+C23+C25+C26+C30+C28+C32+C34+C29+C33)-C37-C38)*C36*C39</f>
        <v>13032885</v>
      </c>
      <c r="C20" s="108"/>
    </row>
    <row r="21" spans="1:9" x14ac:dyDescent="0.25">
      <c r="A21" s="37" t="s">
        <v>64</v>
      </c>
      <c r="B21" s="113" t="s">
        <v>53</v>
      </c>
      <c r="C21" s="114"/>
    </row>
    <row r="22" spans="1:9" x14ac:dyDescent="0.25">
      <c r="A22" s="106"/>
      <c r="B22" s="35" t="s">
        <v>54</v>
      </c>
      <c r="C22" s="30"/>
    </row>
    <row r="23" spans="1:9" x14ac:dyDescent="0.25">
      <c r="A23" s="107"/>
      <c r="B23" s="35" t="s">
        <v>55</v>
      </c>
      <c r="C23" s="30"/>
    </row>
    <row r="24" spans="1:9" x14ac:dyDescent="0.25">
      <c r="A24" s="107"/>
      <c r="B24" s="100" t="s">
        <v>56</v>
      </c>
      <c r="C24" s="101"/>
    </row>
    <row r="25" spans="1:9" x14ac:dyDescent="0.25">
      <c r="A25" s="107"/>
      <c r="B25" s="35" t="s">
        <v>98</v>
      </c>
      <c r="C25" s="30"/>
    </row>
    <row r="26" spans="1:9" ht="29.1" customHeight="1" x14ac:dyDescent="0.25">
      <c r="A26" s="107"/>
      <c r="B26" s="35" t="s">
        <v>100</v>
      </c>
      <c r="C26" s="30"/>
    </row>
    <row r="27" spans="1:9" x14ac:dyDescent="0.25">
      <c r="A27" s="107"/>
      <c r="B27" s="100" t="s">
        <v>121</v>
      </c>
      <c r="C27" s="101"/>
    </row>
    <row r="28" spans="1:9" x14ac:dyDescent="0.25">
      <c r="A28" s="107"/>
      <c r="B28" s="35" t="s">
        <v>215</v>
      </c>
      <c r="C28" s="30"/>
    </row>
    <row r="29" spans="1:9" x14ac:dyDescent="0.25">
      <c r="A29" s="107"/>
      <c r="B29" s="35" t="s">
        <v>54</v>
      </c>
      <c r="C29" s="30"/>
    </row>
    <row r="30" spans="1:9" x14ac:dyDescent="0.25">
      <c r="A30" s="107"/>
      <c r="B30" s="35" t="s">
        <v>55</v>
      </c>
      <c r="C30" s="30">
        <v>13032885</v>
      </c>
    </row>
    <row r="31" spans="1:9" x14ac:dyDescent="0.25">
      <c r="A31" s="107"/>
      <c r="B31" s="100" t="s">
        <v>122</v>
      </c>
      <c r="C31" s="101"/>
    </row>
    <row r="32" spans="1:9" x14ac:dyDescent="0.25">
      <c r="A32" s="107"/>
      <c r="B32" s="35"/>
      <c r="C32" s="30"/>
    </row>
    <row r="33" spans="1:3" x14ac:dyDescent="0.25">
      <c r="A33" s="107"/>
      <c r="B33" s="35" t="s">
        <v>54</v>
      </c>
      <c r="C33" s="30">
        <v>0</v>
      </c>
    </row>
    <row r="34" spans="1:3" x14ac:dyDescent="0.25">
      <c r="A34" s="107"/>
      <c r="B34" s="35" t="s">
        <v>55</v>
      </c>
      <c r="C34" s="30">
        <v>0</v>
      </c>
    </row>
    <row r="35" spans="1:3" x14ac:dyDescent="0.25">
      <c r="A35" s="107"/>
      <c r="B35" s="100" t="s">
        <v>114</v>
      </c>
      <c r="C35" s="101"/>
    </row>
    <row r="36" spans="1:3" x14ac:dyDescent="0.25">
      <c r="A36" s="107"/>
      <c r="B36" s="35" t="s">
        <v>125</v>
      </c>
      <c r="C36" s="31">
        <v>1</v>
      </c>
    </row>
    <row r="37" spans="1:3" x14ac:dyDescent="0.25">
      <c r="A37" s="107"/>
      <c r="B37" s="35" t="s">
        <v>115</v>
      </c>
      <c r="C37" s="32">
        <v>0</v>
      </c>
    </row>
    <row r="38" spans="1:3" x14ac:dyDescent="0.25">
      <c r="A38" s="107"/>
      <c r="B38" s="35" t="s">
        <v>170</v>
      </c>
      <c r="C38" s="32"/>
    </row>
    <row r="39" spans="1:3" x14ac:dyDescent="0.25">
      <c r="A39" s="107"/>
      <c r="B39" s="35" t="s">
        <v>129</v>
      </c>
      <c r="C39" s="31">
        <v>1</v>
      </c>
    </row>
    <row r="40" spans="1:3" x14ac:dyDescent="0.25">
      <c r="A40" s="47" t="s">
        <v>65</v>
      </c>
      <c r="B40" s="108">
        <f>IFERROR(B20*(VLOOKUP(B18,E15:F17,2,0)),16666)</f>
        <v>9123019.5</v>
      </c>
      <c r="C40" s="108"/>
    </row>
    <row r="41" spans="1:3" ht="93" customHeight="1" x14ac:dyDescent="0.25">
      <c r="A41" s="34" t="s">
        <v>123</v>
      </c>
      <c r="B41" s="109" t="s">
        <v>217</v>
      </c>
      <c r="C41" s="110"/>
    </row>
    <row r="42" spans="1:3" ht="211.5" customHeight="1" x14ac:dyDescent="0.25">
      <c r="A42" s="34" t="s">
        <v>66</v>
      </c>
      <c r="B42" s="104" t="s">
        <v>211</v>
      </c>
      <c r="C42" s="105"/>
    </row>
    <row r="45" spans="1:3" ht="26.25" x14ac:dyDescent="0.25">
      <c r="A45" s="93" t="s">
        <v>171</v>
      </c>
      <c r="B45" s="93"/>
      <c r="C45" s="93"/>
    </row>
    <row r="46" spans="1:3" x14ac:dyDescent="0.25">
      <c r="A46" s="94" t="s">
        <v>172</v>
      </c>
      <c r="B46" s="94"/>
      <c r="C46" s="94"/>
    </row>
    <row r="47" spans="1:3" x14ac:dyDescent="0.25">
      <c r="A47" s="48" t="s">
        <v>173</v>
      </c>
      <c r="B47" s="48" t="s">
        <v>174</v>
      </c>
      <c r="C47" s="49" t="s">
        <v>175</v>
      </c>
    </row>
    <row r="48" spans="1:3" ht="27" x14ac:dyDescent="0.25">
      <c r="A48" s="50" t="s">
        <v>176</v>
      </c>
      <c r="B48" s="51" t="s">
        <v>27</v>
      </c>
      <c r="C48" s="50" t="s">
        <v>177</v>
      </c>
    </row>
    <row r="49" spans="1:3" ht="40.5" x14ac:dyDescent="0.25">
      <c r="A49" s="50" t="s">
        <v>178</v>
      </c>
      <c r="B49" s="51" t="s">
        <v>27</v>
      </c>
      <c r="C49" s="50" t="s">
        <v>179</v>
      </c>
    </row>
    <row r="50" spans="1:3" ht="27" x14ac:dyDescent="0.25">
      <c r="A50" s="50" t="s">
        <v>180</v>
      </c>
      <c r="B50" s="51" t="s">
        <v>27</v>
      </c>
      <c r="C50" s="50" t="s">
        <v>181</v>
      </c>
    </row>
    <row r="51" spans="1:3" x14ac:dyDescent="0.25">
      <c r="A51" s="50" t="s">
        <v>182</v>
      </c>
      <c r="B51" s="51" t="s">
        <v>27</v>
      </c>
      <c r="C51" s="50" t="s">
        <v>183</v>
      </c>
    </row>
    <row r="52" spans="1:3" x14ac:dyDescent="0.25">
      <c r="A52" s="50" t="s">
        <v>184</v>
      </c>
      <c r="B52" s="51" t="s">
        <v>27</v>
      </c>
      <c r="C52" s="52"/>
    </row>
    <row r="53" spans="1:3" x14ac:dyDescent="0.25">
      <c r="A53" s="50" t="s">
        <v>185</v>
      </c>
      <c r="B53" s="51"/>
      <c r="C53" s="50" t="s">
        <v>186</v>
      </c>
    </row>
    <row r="54" spans="1:3" ht="27" x14ac:dyDescent="0.25">
      <c r="A54" s="50" t="s">
        <v>187</v>
      </c>
      <c r="B54" s="51" t="s">
        <v>27</v>
      </c>
      <c r="C54" s="50" t="s">
        <v>188</v>
      </c>
    </row>
    <row r="55" spans="1:3" x14ac:dyDescent="0.25">
      <c r="A55" s="50" t="s">
        <v>189</v>
      </c>
      <c r="B55" s="51" t="s">
        <v>27</v>
      </c>
      <c r="C55" s="52" t="s">
        <v>190</v>
      </c>
    </row>
    <row r="56" spans="1:3" ht="27" x14ac:dyDescent="0.25">
      <c r="A56" s="50" t="s">
        <v>191</v>
      </c>
      <c r="B56" s="51" t="s">
        <v>27</v>
      </c>
      <c r="C56" s="52" t="s">
        <v>192</v>
      </c>
    </row>
    <row r="57" spans="1:3" ht="27" x14ac:dyDescent="0.25">
      <c r="A57" s="50" t="s">
        <v>193</v>
      </c>
      <c r="B57" s="51" t="s">
        <v>27</v>
      </c>
      <c r="C57" s="52" t="s">
        <v>194</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2" sqref="B2:C2"/>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1" t="s">
        <v>67</v>
      </c>
      <c r="B1" s="71"/>
      <c r="C1" s="71"/>
    </row>
    <row r="2" spans="1:3" x14ac:dyDescent="0.25">
      <c r="A2" s="20" t="s">
        <v>11</v>
      </c>
      <c r="B2" s="91" t="str">
        <f>'AUTOS NOTA 324-478'!B2:C2</f>
        <v xml:space="preserve">SINIESTRO 129189491 APL. 204308	</v>
      </c>
      <c r="C2" s="92"/>
    </row>
    <row r="3" spans="1:3" x14ac:dyDescent="0.25">
      <c r="A3" s="5" t="s">
        <v>1</v>
      </c>
      <c r="B3" s="55" t="str">
        <f>'AUTOS  NOTA 322'!B2:C2</f>
        <v>11001418907220240019000</v>
      </c>
      <c r="C3" s="55"/>
    </row>
    <row r="4" spans="1:3" x14ac:dyDescent="0.25">
      <c r="A4" s="5" t="s">
        <v>2</v>
      </c>
      <c r="B4" s="55" t="str">
        <f>'AUTOS  NOTA 322'!B3:C3</f>
        <v>Juzgado 72 de Pequeñas Causas y Competencia Múltiple de Bogotá</v>
      </c>
      <c r="C4" s="55"/>
    </row>
    <row r="5" spans="1:3" x14ac:dyDescent="0.25">
      <c r="A5" s="5" t="s">
        <v>3</v>
      </c>
      <c r="B5" s="55" t="str">
        <f>'AUTOS  NOTA 322'!B4:C4</f>
        <v xml:space="preserve">CIMATEC S.A.S, ALLIANZ SEGUROS S.A y JAIME ARIAS OSORIO	</v>
      </c>
      <c r="C5" s="55"/>
    </row>
    <row r="6" spans="1:3" ht="15" customHeight="1" x14ac:dyDescent="0.25">
      <c r="A6" s="5" t="s">
        <v>4</v>
      </c>
      <c r="B6" s="55" t="str">
        <f>'AUTOS  NOTA 322'!B5:C5</f>
        <v>BAUDILIO SOLER ARIAS</v>
      </c>
      <c r="C6" s="55"/>
    </row>
    <row r="7" spans="1:3" ht="15" customHeight="1" x14ac:dyDescent="0.25">
      <c r="A7" s="5" t="s">
        <v>5</v>
      </c>
      <c r="B7" s="55" t="str">
        <f>'AUTOS  NOTA 322'!B6:C6</f>
        <v>LLAMADA EN GARANTIA</v>
      </c>
      <c r="C7" s="55"/>
    </row>
    <row r="8" spans="1:3" ht="15" customHeight="1" x14ac:dyDescent="0.25">
      <c r="A8" s="29" t="s">
        <v>101</v>
      </c>
      <c r="B8" s="55" t="str">
        <f>'AUTOS  NOTA 322'!B7:C8</f>
        <v>N/A.</v>
      </c>
      <c r="C8" s="55"/>
    </row>
    <row r="9" spans="1:3" ht="18.95" customHeight="1" x14ac:dyDescent="0.25">
      <c r="A9" s="5" t="s">
        <v>102</v>
      </c>
      <c r="B9" s="55" t="s">
        <v>57</v>
      </c>
      <c r="C9" s="55"/>
    </row>
    <row r="10" spans="1:3" x14ac:dyDescent="0.25">
      <c r="A10" s="7" t="s">
        <v>64</v>
      </c>
      <c r="B10" s="117">
        <f>'AUTOS NOTA 324-478'!B20:C20</f>
        <v>13032885</v>
      </c>
      <c r="C10" s="117"/>
    </row>
    <row r="11" spans="1:3" x14ac:dyDescent="0.25">
      <c r="A11" s="7" t="s">
        <v>116</v>
      </c>
      <c r="B11" s="118">
        <f>'AUTOS NOTA 324-478'!B40:C40</f>
        <v>9123019.5</v>
      </c>
      <c r="C11" s="55"/>
    </row>
    <row r="12" spans="1:3" ht="238.5" customHeight="1" x14ac:dyDescent="0.25">
      <c r="A12" s="7" t="s">
        <v>68</v>
      </c>
      <c r="B12" s="115" t="s">
        <v>218</v>
      </c>
      <c r="C12" s="116"/>
    </row>
    <row r="13" spans="1:3" ht="45" x14ac:dyDescent="0.25">
      <c r="A13" s="5" t="s">
        <v>69</v>
      </c>
      <c r="B13" s="55" t="s">
        <v>17</v>
      </c>
      <c r="C13" s="55"/>
    </row>
    <row r="14" spans="1:3" ht="45" x14ac:dyDescent="0.25">
      <c r="A14" s="5" t="s">
        <v>70</v>
      </c>
      <c r="B14" s="55" t="s">
        <v>219</v>
      </c>
      <c r="C14" s="55"/>
    </row>
    <row r="15" spans="1:3" x14ac:dyDescent="0.25">
      <c r="A15" s="5" t="s">
        <v>71</v>
      </c>
      <c r="B15" s="6"/>
      <c r="C15" s="6"/>
    </row>
    <row r="16" spans="1:3" x14ac:dyDescent="0.25">
      <c r="A16" s="7" t="s">
        <v>72</v>
      </c>
      <c r="B16" s="55"/>
      <c r="C16" s="55"/>
    </row>
    <row r="17" spans="1:3" x14ac:dyDescent="0.25">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tabSelected="1" workbookViewId="0">
      <selection activeCell="C15" sqref="C15"/>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1" t="s">
        <v>131</v>
      </c>
      <c r="B1" s="71"/>
      <c r="C1" s="71"/>
    </row>
    <row r="2" spans="1:3" x14ac:dyDescent="0.25">
      <c r="A2" s="40" t="s">
        <v>11</v>
      </c>
      <c r="B2" s="72" t="s">
        <v>214</v>
      </c>
      <c r="C2" s="73"/>
    </row>
    <row r="3" spans="1:3" x14ac:dyDescent="0.25">
      <c r="A3" s="5" t="s">
        <v>1</v>
      </c>
      <c r="B3" s="67" t="s">
        <v>195</v>
      </c>
      <c r="C3" s="68"/>
    </row>
    <row r="4" spans="1:3" x14ac:dyDescent="0.25">
      <c r="A4" s="5" t="s">
        <v>2</v>
      </c>
      <c r="B4" s="63" t="s">
        <v>196</v>
      </c>
      <c r="C4" s="64"/>
    </row>
    <row r="5" spans="1:3" ht="15" customHeight="1" x14ac:dyDescent="0.25">
      <c r="A5" s="5" t="s">
        <v>3</v>
      </c>
      <c r="B5" s="63" t="s">
        <v>197</v>
      </c>
      <c r="C5" s="64"/>
    </row>
    <row r="6" spans="1:3" ht="15" customHeight="1" x14ac:dyDescent="0.25">
      <c r="A6" s="5" t="s">
        <v>4</v>
      </c>
      <c r="B6" s="63" t="s">
        <v>198</v>
      </c>
      <c r="C6" s="64"/>
    </row>
    <row r="7" spans="1:3" x14ac:dyDescent="0.25">
      <c r="A7" s="5" t="s">
        <v>5</v>
      </c>
      <c r="B7" s="55" t="s">
        <v>103</v>
      </c>
      <c r="C7" s="55"/>
    </row>
    <row r="8" spans="1:3" x14ac:dyDescent="0.25">
      <c r="A8" s="5" t="s">
        <v>102</v>
      </c>
      <c r="B8" s="55" t="s">
        <v>57</v>
      </c>
      <c r="C8" s="55"/>
    </row>
    <row r="9" spans="1:3" x14ac:dyDescent="0.25">
      <c r="A9" s="7" t="s">
        <v>64</v>
      </c>
      <c r="B9" s="117">
        <v>13032885</v>
      </c>
      <c r="C9" s="117"/>
    </row>
    <row r="10" spans="1:3" x14ac:dyDescent="0.25">
      <c r="A10" s="5" t="s">
        <v>132</v>
      </c>
      <c r="B10" s="117">
        <v>13032885</v>
      </c>
      <c r="C10" s="117"/>
    </row>
    <row r="11" spans="1:3" ht="38.25" customHeight="1" x14ac:dyDescent="0.25">
      <c r="A11" s="5" t="s">
        <v>133</v>
      </c>
      <c r="B11" s="57" t="s">
        <v>220</v>
      </c>
      <c r="C11" s="55"/>
    </row>
    <row r="12" spans="1:3" x14ac:dyDescent="0.25">
      <c r="A12" s="5" t="s">
        <v>134</v>
      </c>
      <c r="B12" s="125">
        <v>13032885</v>
      </c>
      <c r="C12" s="125"/>
    </row>
    <row r="13" spans="1:3" x14ac:dyDescent="0.25">
      <c r="A13" s="5" t="s">
        <v>135</v>
      </c>
      <c r="B13" s="55" t="s">
        <v>221</v>
      </c>
      <c r="C13" s="55"/>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432FA39-46BB-464B-8FB6-793B3939DE15}">
          <x14:formula1>
            <xm:f>Hoja2!$K$1:$K$2</xm:f>
          </x14:formula1>
          <xm:sqref>B7:C7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42578125" customWidth="1"/>
    <col min="4" max="16384" width="11.42578125" hidden="1"/>
  </cols>
  <sheetData>
    <row r="1" spans="1:6" ht="26.25" x14ac:dyDescent="0.25">
      <c r="A1" s="71" t="s">
        <v>136</v>
      </c>
      <c r="B1" s="71"/>
      <c r="C1" s="71"/>
    </row>
    <row r="2" spans="1:6" x14ac:dyDescent="0.25">
      <c r="A2" s="20" t="s">
        <v>11</v>
      </c>
      <c r="B2" s="91" t="str">
        <f>'[2]AUTOS NOTA 321'!B2:C2</f>
        <v xml:space="preserve">SINIESTRO   LEGIS </v>
      </c>
      <c r="C2" s="92"/>
    </row>
    <row r="3" spans="1:6" x14ac:dyDescent="0.25">
      <c r="A3" s="5" t="s">
        <v>1</v>
      </c>
      <c r="B3" s="55" t="str">
        <f>'[3]GENERALES NOTA 322'!B2:C2</f>
        <v xml:space="preserve">Radicado </v>
      </c>
      <c r="C3" s="55"/>
    </row>
    <row r="4" spans="1:6" x14ac:dyDescent="0.25">
      <c r="A4" s="5" t="s">
        <v>2</v>
      </c>
      <c r="B4" s="55" t="str">
        <f>'[3]GENERALES NOTA 322'!B3:C3</f>
        <v>JUZGADO</v>
      </c>
      <c r="C4" s="55"/>
    </row>
    <row r="5" spans="1:6" x14ac:dyDescent="0.25">
      <c r="A5" s="5" t="s">
        <v>3</v>
      </c>
      <c r="B5" s="55" t="str">
        <f>'[3]GENERALES NOTA 322'!B4:C4</f>
        <v xml:space="preserve">NOMBRE Y APELLIDOS DE  LOS DEMANDADOS </v>
      </c>
      <c r="C5" s="55"/>
    </row>
    <row r="6" spans="1:6" x14ac:dyDescent="0.25">
      <c r="A6" s="5" t="s">
        <v>4</v>
      </c>
      <c r="B6" s="55" t="str">
        <f>'[3]GENERALES NOTA 322'!B5:C5</f>
        <v>COLOCAR LOS NOMBRES Y APELLIDOS, SU CALIDAD (HERMANO, HIJO ETC)  PARA LOS CONYUGES E HIJOS COLOCAR LA FECHA DE NACIMIENTO.</v>
      </c>
      <c r="C6" s="55"/>
    </row>
    <row r="7" spans="1:6" x14ac:dyDescent="0.25">
      <c r="A7" s="5" t="s">
        <v>5</v>
      </c>
      <c r="B7" s="55" t="str">
        <f>'[3]GENERALES NOTA 322'!B6:C6</f>
        <v>LLAMADA EN GARANTIA</v>
      </c>
      <c r="C7" s="55"/>
    </row>
    <row r="8" spans="1:6" x14ac:dyDescent="0.25">
      <c r="A8" s="5" t="s">
        <v>137</v>
      </c>
      <c r="B8" s="55" t="str">
        <f>'[3]GENERALES NOTA 325'!B8:C8</f>
        <v>PROBABLE GENERALES</v>
      </c>
      <c r="C8" s="55"/>
    </row>
    <row r="9" spans="1:6" x14ac:dyDescent="0.25">
      <c r="A9" s="5" t="s">
        <v>138</v>
      </c>
      <c r="B9" s="55"/>
      <c r="C9" s="55"/>
    </row>
    <row r="10" spans="1:6" ht="111" customHeight="1" x14ac:dyDescent="0.25">
      <c r="A10" s="5" t="s">
        <v>139</v>
      </c>
      <c r="B10" s="55"/>
      <c r="C10" s="55"/>
    </row>
    <row r="11" spans="1:6" ht="21" customHeight="1" x14ac:dyDescent="0.25">
      <c r="A11" s="119"/>
      <c r="B11" s="119"/>
      <c r="C11" s="119"/>
      <c r="E11" t="s">
        <v>57</v>
      </c>
      <c r="F11" s="22">
        <v>0.7</v>
      </c>
    </row>
    <row r="12" spans="1:6" hidden="1" x14ac:dyDescent="0.25">
      <c r="A12" s="120"/>
      <c r="B12" s="120"/>
      <c r="C12" s="120"/>
      <c r="E12" t="s">
        <v>59</v>
      </c>
      <c r="F12" s="23">
        <v>0.3</v>
      </c>
    </row>
    <row r="13" spans="1:6" ht="18.75" x14ac:dyDescent="0.25">
      <c r="A13" s="121" t="s">
        <v>140</v>
      </c>
      <c r="B13" s="121"/>
      <c r="C13" s="121"/>
    </row>
    <row r="14" spans="1:6" x14ac:dyDescent="0.25">
      <c r="A14" s="37" t="s">
        <v>60</v>
      </c>
      <c r="B14" s="98" t="s">
        <v>61</v>
      </c>
      <c r="C14" s="99"/>
    </row>
    <row r="15" spans="1:6" ht="45" x14ac:dyDescent="0.25">
      <c r="A15" s="21" t="s">
        <v>63</v>
      </c>
      <c r="B15" s="122">
        <f>((C17+C18+C20+C21+C25+C23+C27+C29+C24+C28)-C32)*C31*C33</f>
        <v>1000000000</v>
      </c>
      <c r="C15" s="122"/>
    </row>
    <row r="16" spans="1:6" x14ac:dyDescent="0.25">
      <c r="A16" s="7" t="s">
        <v>64</v>
      </c>
      <c r="B16" s="123" t="s">
        <v>53</v>
      </c>
      <c r="C16" s="124"/>
    </row>
    <row r="17" spans="1:3" x14ac:dyDescent="0.25">
      <c r="A17" s="106"/>
      <c r="B17" s="35" t="s">
        <v>54</v>
      </c>
      <c r="C17" s="30">
        <v>1000000000</v>
      </c>
    </row>
    <row r="18" spans="1:3" x14ac:dyDescent="0.25">
      <c r="A18" s="107"/>
      <c r="B18" s="35" t="s">
        <v>55</v>
      </c>
      <c r="C18" s="30">
        <v>0</v>
      </c>
    </row>
    <row r="19" spans="1:3" x14ac:dyDescent="0.25">
      <c r="A19" s="107"/>
      <c r="B19" s="100" t="s">
        <v>56</v>
      </c>
      <c r="C19" s="101"/>
    </row>
    <row r="20" spans="1:3" x14ac:dyDescent="0.25">
      <c r="A20" s="107"/>
      <c r="B20" s="35" t="s">
        <v>98</v>
      </c>
      <c r="C20" s="30">
        <v>0</v>
      </c>
    </row>
    <row r="21" spans="1:3" ht="30" x14ac:dyDescent="0.25">
      <c r="A21" s="107"/>
      <c r="B21" s="35" t="s">
        <v>100</v>
      </c>
      <c r="C21" s="30">
        <v>0</v>
      </c>
    </row>
    <row r="22" spans="1:3" x14ac:dyDescent="0.25">
      <c r="A22" s="107"/>
      <c r="B22" s="100" t="s">
        <v>121</v>
      </c>
      <c r="C22" s="101"/>
    </row>
    <row r="23" spans="1:3" x14ac:dyDescent="0.25">
      <c r="A23" s="107"/>
      <c r="B23" s="35" t="s">
        <v>130</v>
      </c>
      <c r="C23" s="30">
        <v>0</v>
      </c>
    </row>
    <row r="24" spans="1:3" x14ac:dyDescent="0.25">
      <c r="A24" s="107"/>
      <c r="B24" s="35" t="s">
        <v>54</v>
      </c>
      <c r="C24" s="30">
        <v>0</v>
      </c>
    </row>
    <row r="25" spans="1:3" x14ac:dyDescent="0.25">
      <c r="A25" s="107"/>
      <c r="B25" s="35" t="s">
        <v>55</v>
      </c>
      <c r="C25" s="30">
        <v>0</v>
      </c>
    </row>
    <row r="26" spans="1:3" x14ac:dyDescent="0.25">
      <c r="A26" s="107"/>
      <c r="B26" s="100" t="s">
        <v>122</v>
      </c>
      <c r="C26" s="101"/>
    </row>
    <row r="27" spans="1:3" x14ac:dyDescent="0.25">
      <c r="A27" s="107"/>
      <c r="B27" s="35"/>
      <c r="C27" s="30"/>
    </row>
    <row r="28" spans="1:3" x14ac:dyDescent="0.25">
      <c r="A28" s="107"/>
      <c r="B28" s="35" t="s">
        <v>54</v>
      </c>
      <c r="C28" s="30">
        <v>0</v>
      </c>
    </row>
    <row r="29" spans="1:3" x14ac:dyDescent="0.25">
      <c r="A29" s="107"/>
      <c r="B29" s="35" t="s">
        <v>55</v>
      </c>
      <c r="C29" s="30">
        <v>0</v>
      </c>
    </row>
    <row r="30" spans="1:3" x14ac:dyDescent="0.25">
      <c r="A30" s="107"/>
      <c r="B30" s="100" t="s">
        <v>114</v>
      </c>
      <c r="C30" s="101"/>
    </row>
    <row r="31" spans="1:3" x14ac:dyDescent="0.25">
      <c r="A31" s="107"/>
      <c r="B31" s="35" t="s">
        <v>125</v>
      </c>
      <c r="C31" s="31">
        <v>1</v>
      </c>
    </row>
    <row r="32" spans="1:3" x14ac:dyDescent="0.25">
      <c r="A32" s="107"/>
      <c r="B32" s="35" t="s">
        <v>115</v>
      </c>
      <c r="C32" s="32">
        <v>0</v>
      </c>
    </row>
    <row r="33" spans="1:3" x14ac:dyDescent="0.25">
      <c r="A33" s="107"/>
      <c r="B33" s="35" t="s">
        <v>129</v>
      </c>
      <c r="C33" s="31">
        <v>1</v>
      </c>
    </row>
    <row r="34" spans="1:3" x14ac:dyDescent="0.25">
      <c r="A34" s="24" t="s">
        <v>65</v>
      </c>
      <c r="B34" s="108">
        <f>IFERROR(B15*(VLOOKUP(B14,E11:F13,2,0)),16666)</f>
        <v>16666</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2025-06-05T16:30:36Z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