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3D5542E7-2BC3-4017-9D7C-F0D33E4C7872}"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8"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9" l="1"/>
  <c r="B8" i="9" l="1"/>
  <c r="B7" i="9"/>
  <c r="B6" i="9"/>
  <c r="B5" i="9"/>
  <c r="B4" i="9"/>
  <c r="B3" i="9"/>
  <c r="B8" i="8"/>
  <c r="B7" i="8"/>
  <c r="B6" i="8"/>
  <c r="B4" i="8"/>
  <c r="B3" i="8"/>
  <c r="B8" i="7"/>
  <c r="B4" i="7" l="1"/>
  <c r="B5" i="7"/>
  <c r="B6" i="7"/>
  <c r="B7" i="7"/>
  <c r="B3" i="7"/>
  <c r="B9" i="8"/>
  <c r="B11" i="9" l="1"/>
</calcChain>
</file>

<file path=xl/sharedStrings.xml><?xml version="1.0" encoding="utf-8"?>
<sst xmlns="http://schemas.openxmlformats.org/spreadsheetml/2006/main" count="316" uniqueCount="213">
  <si>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</si>
  <si>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</si>
  <si>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</si>
  <si>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</si>
  <si>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</si>
  <si>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</si>
  <si>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</si>
  <si>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</si>
  <si>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</si>
  <si>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</si>
  <si>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</si>
  <si>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</si>
  <si>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</si>
  <si>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</si>
  <si>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</si>
  <si>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</si>
  <si>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</si>
  <si>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</si>
  <si>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</si>
  <si>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</si>
  <si>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</si>
  <si>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</si>
  <si>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</si>
  <si>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</si>
  <si>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</si>
  <si>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</si>
  <si>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</si>
  <si>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</si>
  <si>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</si>
  <si>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</si>
  <si>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</si>
  <si>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</si>
  <si>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</si>
  <si>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</si>
  <si>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</si>
  <si>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</si>
  <si>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</si>
  <si>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</si>
  <si>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</si>
  <si>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</si>
  <si>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</si>
  <si>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</si>
  <si>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</si>
  <si>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</si>
  <si>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</si>
  <si>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</si>
  <si>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</si>
  <si>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</si>
  <si>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</si>
  <si>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</si>
  <si>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</si>
  <si>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</si>
  <si>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</si>
  <si>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</si>
  <si>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</si>
  <si>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</si>
  <si>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</si>
  <si>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</si>
  <si>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</si>
  <si>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</si>
  <si>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</si>
  <si>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</si>
  <si>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</si>
  <si>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</si>
  <si>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</si>
  <si>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</si>
  <si>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</si>
  <si>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</si>
  <si>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</si>
  <si>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</si>
  <si>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</si>
  <si>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</si>
  <si>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</si>
  <si>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</si>
  <si>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</si>
  <si>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</si>
  <si>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</si>
  <si>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</si>
  <si>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</si>
  <si>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</si>
  <si>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</si>
  <si>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</si>
  <si>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</si>
  <si>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</si>
  <si>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</si>
  <si>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</si>
  <si>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</si>
  <si>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</si>
  <si>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</si>
  <si>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</si>
  <si>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</si>
  <si>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</si>
  <si>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</si>
  <si>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</si>
  <si>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</si>
  <si>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</si>
  <si>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</si>
  <si>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</si>
  <si>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</si>
  <si>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</si>
  <si>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</si>
  <si>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</si>
  <si>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</si>
  <si>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</si>
  <si>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</si>
  <si>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</si>
  <si>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</si>
  <si>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</si>
  <si>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</si>
  <si>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</si>
  <si>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</si>
  <si>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</si>
  <si>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</si>
  <si>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</si>
  <si>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</si>
  <si>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</si>
  <si>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</si>
  <si>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</si>
  <si>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</si>
  <si>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</si>
  <si>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</si>
  <si>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</si>
  <si>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</si>
  <si>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</si>
  <si>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</si>
  <si>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</si>
  <si>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</si>
  <si>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</si>
  <si>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</si>
  <si>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</si>
  <si>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</si>
  <si>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</si>
  <si>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</si>
  <si>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</si>
  <si>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</si>
  <si>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</si>
  <si>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</si>
  <si>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</si>
  <si>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</si>
  <si>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</si>
  <si>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</si>
  <si>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</si>
  <si>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</si>
  <si>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</si>
  <si>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</si>
  <si>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</si>
  <si>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</si>
  <si>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</si>
  <si>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</si>
  <si>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</si>
  <si>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</si>
  <si>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</si>
  <si>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</si>
  <si>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</si>
  <si>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</si>
  <si>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</si>
  <si>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</si>
  <si>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</si>
  <si>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</si>
  <si>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</si>
  <si>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</si>
  <si>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</si>
  <si>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</si>
  <si>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</si>
  <si>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</si>
  <si>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</si>
  <si>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</si>
  <si>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</si>
  <si>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</si>
  <si>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</si>
  <si>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</si>
  <si>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</si>
  <si>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</si>
  <si>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</si>
  <si>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</si>
  <si>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</si>
  <si>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</si>
  <si>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</si>
  <si>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</si>
  <si>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</si>
  <si>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</si>
  <si>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</si>
  <si>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</si>
  <si>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</si>
  <si>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</si>
  <si>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</si>
  <si>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</si>
  <si>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</si>
  <si>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</si>
  <si>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</si>
  <si>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</si>
  <si>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</si>
  <si>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</si>
  <si>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</si>
  <si>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</si>
  <si>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11001-31-03-030-2024-00314-00</t>
  </si>
  <si>
    <t>JUZGADO TREINTA CIVIL DEL CIRCUITO DE BOGOTÁ D.C.</t>
  </si>
  <si>
    <t>1. Andres Herrera Maldonado C.C. 80.100.078
2. Allianz Seguros S.A. Nit. 860.026.182-5</t>
  </si>
  <si>
    <t>Miguel Angel Vega Velandia</t>
  </si>
  <si>
    <t>sin información</t>
  </si>
  <si>
    <t>29 de febrero de 2024</t>
  </si>
  <si>
    <t>14 de noviembre de 1992</t>
  </si>
  <si>
    <t>KXR-424</t>
  </si>
  <si>
    <t>Se solicitaron medidas cautelares - no cuenta con audiencia prejudicial</t>
  </si>
  <si>
    <t>SINIESTRO  137042255 apl. 214417</t>
  </si>
  <si>
    <t xml:space="preserve"> Desde las 00:00 horas del 31/05/2023 hasta las 24:00 horas del 30/05/2024.</t>
  </si>
  <si>
    <t>Andres Herrera Maldonado</t>
  </si>
  <si>
    <t>023056430/8167</t>
  </si>
  <si>
    <t>El día 29 de febrero de 2024 se presentó un hecho de tránsito a la altura de la calle 24 con calle 52 B sur de la ciudad de Bogotá D.C. cuando el vehiculo de placas KXR-424 conducido por Andrés Herrera Maldonado y asegurado por Allianz Seguros S.A. realizó una maniobra de giro hacia la derecha generandose un impacto con la motocicleta de placas YED-33F la cual era conducida por Miguel Angel Vega Velandia quien falleció en la escena de los hechos y en la que tambien se transportaba Narquis Beltran Useque en calidad de acompañante, quien resultó lesionada. En el informe policial de accidente de tránsito se consignó como hipótesis del hecho la codificación 157 "otra" atendiendo a que no se pudo establecer con exactitud lo ocurrido en el accidente. Asi mismo por los hechos ocurridos la Fiscalia General de la Nación inició investigacion por el delito de homocidio culposo, la cual fue asignada a la Fiscalia 43 Seccional - unidad de delitos contra la vida  e integridad personal identificada con el radicado 110016000028202400729.</t>
  </si>
  <si>
    <t>EXCEPCIONES DE FONDO FRENTE A LA DEMANDA
1.	EXIMENTE DE RESPONSABILIDAD DE LOS DEMANDADOS PRO CONFIGURARSE LA CAUSAL “HECHO EXCLUSIVO DE LA VÍCTIMA”.
2.	INEXISTENCIA DE RESPONSABILIDAD A CARGO DE LOS DEMANDADOS POR LA FALTA DE ACREDITACIÓN DEL NEXO CAUSAL.
3.	REDUCCIÓN DE LA EVENTUAL INDEMNIZACIÓN COMO CONSECUENCIA DE LA INCIDENCIA DE LA CONDUCTA DE LA VÍCTIMA EN LA PRODUCCIÓN DEL DAÑO.
4.	TASACIÓN EXORBITANTE DEL DAÑO MORAL.
EXCEPCIONES DE FONDO FRENTE AL CONTRATO DE SEGURO
1.	INEXISTENCIA DE OBLIGACIÓN A INDEMNIZAR A CARGO DE ALLIANZ SEGUROS S.A. POR INCUMPLIMIENTO DE LAS CARGAS DEL ARTÍCULO 1077 DEL CÓDIGO DE COMERCIO.
2.	RIESGOS EXPRESAMENTE EXCLUIDOS EN LA PÓLIZA DE SEGURO AUTOS CLÓNICO LIVIANOS PARTICULARES NO. 023056430/08167.
3.	SUJECIÓN A LAS CONDICIONES PARTICULARES Y GENERALES DEL CONTRATO DE SEGURO EN LA QUE SE IDENTIFICA LA PÓLIZA, EL CLAUSULADO Y LOS AMPAROS.
4.	CARÁCTER MERAMENTE INDEMNIZATORIO DE LOS CONTRATOS DE SEGURO.
5.	EN CUALQUIER CASO, DE NINGUNA FORMA SE PODRÁ EXCEDER EL LÍMITE DEL VALOR ASEGURADO.
6.	DISPONIBILIDAD DEL VALOR ASEGURADO.
7.	GENÉRICA O INNOMINADA.</t>
  </si>
  <si>
    <t>1. Efigenia Velandia Almeida (madre) c.c. 52.550.051
2. Hernando Vega Sandoval (padre) c.c. 13.643.959
3. Fredy Hernando Vega Velandia (hermano) c.c. 1.024.518.979
4. Juan Carlos Vega Velandia (hermano) c.c. 1.012.457.670
5. Yury Tatiana Vega Velandia (hermana) c.c. 1.032.421.549</t>
  </si>
  <si>
    <t>La contingencia se califica como REMOTA, en atención a que si bien la póliza presta cobertura temporal y material para los hechos objeto de litigio, en este caso se encuentra probada la causal exonerativa de responsabilidad denominada “hecho exclusivo de la víctima". 
Lo primero que debe tomarse en consideración, es que la Póliza Autos Clónico Livianos Particulares No. 023056430/8167, cuyo asegurado es Andrés Herrera Maldonado, presta cobertura material y temporal, de conformidad con los hechos y pretensiones expuestas en el líbelo de la demanda. Frente a la cobertura temporal, debe señalarse que el accidente de tránsito ocurrió el 29 de febrero de 2024, es decir, dentro del periodo de vigencia de la póliza, comprendida entre el 31 de mayo de 2023 y el 30 de mayo de 2024. Aunado a ello, presta cobertura material en tanto ampara la responsabilidad civil extracontractual, pretensión que se le endilga al asegurado.
Finalmente, en cuanto a la responsabilidad del asegurado, debe manifestarse que en este caso no se encuentra acreditada, si bien al interior del IPAT no se estipuló hipótesis para ninguno de los vehiculos junto con las pruebas allegadas al proceso se aportó  el RAT  elaborado por IRS Vial a petición de la compañía. Dentro de dicha prueba pericial se concluye que las causas determinantes del accidente son unicamente imputables  al actuar del conductor  de la motocicleta, esto es el señor Miguel Ángel Vega Velandia (Q.E.P.D.). Ello en tanto, fue el causante quien ademas de transprotarse a alta velocidad, realizó una maniobra de adelantamiento por la parte derecha del vehiculo asegurado, mientras este último transitaba por el carril derecho del tramo vial y se disponía a efectuar un giro a la derecha en la intersección vial. Debido a ello, la motocicleta impactó contra el costado lateral derecho del  automotor causando el accidente y el fatal desenlace de este. Todo lo anterior, sin que el conductor asegurado pudiera advertirlo. En ese orden de ideas, al estar acreditado el hecho exclusivo de la víctima, se prueba igualmente, la ausencia de responsabilidad del asegurado. 
Lo anterior, sin perjuicio del carácter contingente del proceso.</t>
  </si>
  <si>
    <t xml:space="preserve">El riesgo de exposición de la Compañía se estima en la suma de $210.000.000 que corresponde a la liquidación objetiva de los perjuicios reclamados. Para efectos de liquidar objetivamente las pretensiones se tuvo en cuenta los siguientes aspectos: 
1. Daño moral: Se estima en la suma de $210.000.000. Lo anterior se discrimina de la siguiente manera: i) Se reconocerá  el valor de $60.000.000 a favor de cada uno de los padres de la víctima, es decir, Efigenia Velandia Almeida (madre de la víctima) y Hernando Vega Sandoval (padre de la víctima); y ii) la suma de $30.000.000 para cada uno de los hermanos, esto es, a favor de Fredy Hernando Vega Velandia, Juan Carlos Vega Velandia y Yury Tatiana Vega Velandia. Si bien esta tipología de perjuicio se encuentra deferida al “arbitrium judicis”, la Corte Suprema de Justicia en sentencias como la del 23/05/2018, MP: Aroldo Wilson Quiroz ha reconocido como monto máximo por este perjuicio el valor de $60.000.000 a favor de los hijos, padres y el cónyuge de la persona fallecida, criterio que se cumple en el presente caso. Aunado a ellos en sentencia SC562-2020 con ponencia de Ariel Salazar Ramírez, se reconoció la suma $30.000.000 para familaires en segundo grado de consanguinidad.
2. Deducible: La póliza no contempla un deducible para el amparo de responsabilidad civil extracontractual.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</si>
</sst>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12" sqref="B12:C12"/>
    </sheetView>
  </sheetViews>
  <sheetFormatPr baseColWidth="10" defaultColWidth="0" defaultRowHeight="14.4" x14ac:dyDescent="0.3"/>
  <cols>
    <col min="1" max="1" width="69.21875" style="8" customWidth="1"/>
    <col min="2" max="2" width="55.21875" style="8" customWidth="1"/>
    <col min="3" max="3" width="108.77734375" style="8" customWidth="1"/>
    <col min="4" max="16384" width="11.44140625" style="2" hidden="1"/>
  </cols>
  <sheetData>
    <row r="1" spans="1:3" ht="25.8" x14ac:dyDescent="0.3">
      <c r="A1" s="62" t="s">
        <v>0</v>
      </c>
      <c r="B1" s="62"/>
      <c r="C1" s="62"/>
    </row>
    <row r="2" spans="1:3" x14ac:dyDescent="0.3">
      <c r="A2" s="5" t="s">
        <v>162</v>
      </c>
      <c r="B2" s="65" t="s">
        <v>195</v>
      </c>
      <c r="C2" s="66"/>
    </row>
    <row r="3" spans="1:3" x14ac:dyDescent="0.3">
      <c r="A3" s="5" t="s">
        <v>125</v>
      </c>
      <c r="B3" s="63" t="s">
        <v>196</v>
      </c>
      <c r="C3" s="64"/>
    </row>
    <row r="4" spans="1:3" x14ac:dyDescent="0.3">
      <c r="A4" s="5" t="s">
        <v>141</v>
      </c>
      <c r="B4" s="67" t="s">
        <v>197</v>
      </c>
      <c r="C4" s="64"/>
    </row>
    <row r="5" spans="1:3" ht="31.5" customHeight="1" x14ac:dyDescent="0.3">
      <c r="A5" s="5" t="s">
        <v>142</v>
      </c>
      <c r="B5" s="67" t="s">
        <v>210</v>
      </c>
      <c r="C5" s="64"/>
    </row>
    <row r="6" spans="1:3" x14ac:dyDescent="0.3">
      <c r="A6" s="5" t="s">
        <v>143</v>
      </c>
      <c r="B6" s="59" t="s">
        <v>104</v>
      </c>
      <c r="C6" s="59"/>
    </row>
    <row r="7" spans="1:3" x14ac:dyDescent="0.3">
      <c r="A7" s="25" t="s">
        <v>144</v>
      </c>
      <c r="B7" s="63" t="s">
        <v>105</v>
      </c>
      <c r="C7" s="64"/>
    </row>
    <row r="8" spans="1:3" ht="22.95" customHeight="1" x14ac:dyDescent="0.3">
      <c r="A8" s="26" t="s">
        <v>145</v>
      </c>
      <c r="B8" s="59" t="s">
        <v>198</v>
      </c>
      <c r="C8" s="59"/>
    </row>
    <row r="9" spans="1:3" x14ac:dyDescent="0.3">
      <c r="A9" s="26" t="s">
        <v>146</v>
      </c>
      <c r="B9" s="69">
        <v>1012393873</v>
      </c>
      <c r="C9" s="59"/>
    </row>
    <row r="10" spans="1:3" x14ac:dyDescent="0.3">
      <c r="A10" s="26" t="s">
        <v>147</v>
      </c>
      <c r="B10" s="57" t="s">
        <v>199</v>
      </c>
      <c r="C10" s="57"/>
    </row>
    <row r="11" spans="1:3" ht="30" customHeight="1" x14ac:dyDescent="0.3">
      <c r="A11" s="27" t="s">
        <v>148</v>
      </c>
      <c r="B11" s="57" t="s">
        <v>199</v>
      </c>
      <c r="C11" s="57"/>
    </row>
    <row r="12" spans="1:3" ht="30" customHeight="1" x14ac:dyDescent="0.3">
      <c r="A12" s="5" t="s">
        <v>149</v>
      </c>
      <c r="B12" s="57" t="s">
        <v>199</v>
      </c>
      <c r="C12" s="57"/>
    </row>
    <row r="13" spans="1:3" x14ac:dyDescent="0.3">
      <c r="A13" s="5" t="s">
        <v>150</v>
      </c>
      <c r="B13" s="57" t="s">
        <v>199</v>
      </c>
      <c r="C13" s="57"/>
    </row>
    <row r="14" spans="1:3" x14ac:dyDescent="0.3">
      <c r="A14" s="5" t="s">
        <v>151</v>
      </c>
      <c r="B14" s="58" t="s">
        <v>201</v>
      </c>
      <c r="C14" s="59"/>
    </row>
    <row r="15" spans="1:3" x14ac:dyDescent="0.3">
      <c r="A15" s="5" t="s">
        <v>152</v>
      </c>
      <c r="B15" s="59">
        <v>31</v>
      </c>
      <c r="C15" s="59"/>
    </row>
    <row r="16" spans="1:3" x14ac:dyDescent="0.3">
      <c r="A16" s="5" t="s">
        <v>153</v>
      </c>
      <c r="B16" s="59" t="s">
        <v>200</v>
      </c>
      <c r="C16" s="59"/>
    </row>
    <row r="17" spans="1:3" ht="15" customHeight="1" x14ac:dyDescent="0.3">
      <c r="A17" s="5" t="s">
        <v>154</v>
      </c>
      <c r="B17" s="57" t="s">
        <v>199</v>
      </c>
      <c r="C17" s="57"/>
    </row>
    <row r="18" spans="1:3" x14ac:dyDescent="0.3">
      <c r="A18" s="5" t="s">
        <v>155</v>
      </c>
      <c r="B18" s="57" t="s">
        <v>199</v>
      </c>
      <c r="C18" s="57"/>
    </row>
    <row r="19" spans="1:3" ht="18.75" customHeight="1" x14ac:dyDescent="0.3">
      <c r="A19" s="5" t="s">
        <v>156</v>
      </c>
      <c r="B19" s="57" t="s">
        <v>199</v>
      </c>
      <c r="C19" s="57"/>
    </row>
    <row r="20" spans="1:3" x14ac:dyDescent="0.3">
      <c r="A20" s="5" t="s">
        <v>157</v>
      </c>
      <c r="B20" s="59">
        <v>2</v>
      </c>
      <c r="C20" s="59"/>
    </row>
    <row r="21" spans="1:3" ht="17.25" customHeight="1" x14ac:dyDescent="0.3">
      <c r="A21" s="5" t="s">
        <v>158</v>
      </c>
      <c r="B21" s="57" t="s">
        <v>8</v>
      </c>
      <c r="C21" s="57"/>
    </row>
    <row r="22" spans="1:3" x14ac:dyDescent="0.3">
      <c r="A22" s="26" t="s">
        <v>159</v>
      </c>
      <c r="B22" s="54" t="s">
        <v>200</v>
      </c>
      <c r="C22" s="54"/>
    </row>
    <row r="23" spans="1:3" x14ac:dyDescent="0.3">
      <c r="A23" s="26" t="s">
        <v>160</v>
      </c>
      <c r="B23" s="56" t="s">
        <v>203</v>
      </c>
      <c r="C23" s="54"/>
    </row>
    <row r="24" spans="1:3" x14ac:dyDescent="0.3">
      <c r="A24" s="26" t="s">
        <v>161</v>
      </c>
      <c r="B24" s="56" t="s">
        <v>203</v>
      </c>
      <c r="C24" s="54"/>
    </row>
    <row r="25" spans="1:3" x14ac:dyDescent="0.3">
      <c r="A25" s="68" t="s">
        <v>119</v>
      </c>
      <c r="B25" s="54" t="s">
        <v>208</v>
      </c>
      <c r="C25" s="55"/>
    </row>
    <row r="26" spans="1:3" x14ac:dyDescent="0.3">
      <c r="A26" s="68"/>
      <c r="B26" s="55"/>
      <c r="C26" s="55"/>
    </row>
    <row r="27" spans="1:3" ht="100.5" customHeight="1" x14ac:dyDescent="0.3">
      <c r="A27" s="68"/>
      <c r="B27" s="55"/>
      <c r="C27" s="55"/>
    </row>
    <row r="28" spans="1:3" x14ac:dyDescent="0.3">
      <c r="A28" s="26" t="s">
        <v>163</v>
      </c>
      <c r="B28" s="55" t="s">
        <v>206</v>
      </c>
      <c r="C28" s="55"/>
    </row>
    <row r="29" spans="1:3" x14ac:dyDescent="0.3">
      <c r="A29" s="26" t="s">
        <v>164</v>
      </c>
      <c r="B29" s="55">
        <v>80100078</v>
      </c>
      <c r="C29" s="55"/>
    </row>
    <row r="30" spans="1:3" x14ac:dyDescent="0.3">
      <c r="A30" s="26" t="s">
        <v>165</v>
      </c>
      <c r="B30" s="55" t="s">
        <v>202</v>
      </c>
      <c r="C30" s="55"/>
    </row>
    <row r="31" spans="1:3" x14ac:dyDescent="0.3">
      <c r="A31" s="26" t="s">
        <v>166</v>
      </c>
      <c r="B31" s="55" t="s">
        <v>207</v>
      </c>
      <c r="C31" s="55"/>
    </row>
    <row r="32" spans="1:3" x14ac:dyDescent="0.3">
      <c r="A32" s="26" t="s">
        <v>167</v>
      </c>
      <c r="B32" s="60">
        <v>45597</v>
      </c>
      <c r="C32" s="61"/>
    </row>
    <row r="33" spans="1:3" x14ac:dyDescent="0.3">
      <c r="A33" s="5" t="s">
        <v>168</v>
      </c>
      <c r="B33" s="58">
        <v>45618</v>
      </c>
      <c r="C33" s="58"/>
    </row>
    <row r="34" spans="1:3" ht="43.2" x14ac:dyDescent="0.3">
      <c r="A34" s="5" t="s">
        <v>169</v>
      </c>
      <c r="B34" s="58">
        <v>45645</v>
      </c>
      <c r="C34" s="5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25.8" x14ac:dyDescent="0.3">
      <c r="A1" s="70" t="s">
        <v>10</v>
      </c>
      <c r="B1" s="70"/>
      <c r="C1" s="70"/>
    </row>
    <row r="2" spans="1:3" ht="15.75" customHeight="1" x14ac:dyDescent="0.3">
      <c r="A2" s="20" t="s">
        <v>11</v>
      </c>
      <c r="B2" s="71" t="s">
        <v>204</v>
      </c>
      <c r="C2" s="72"/>
    </row>
    <row r="3" spans="1:3" s="2" customFormat="1" x14ac:dyDescent="0.3">
      <c r="A3" s="5" t="s">
        <v>1</v>
      </c>
      <c r="B3" s="59" t="str">
        <f>'AUTOS  NOTA 322'!B2:C2</f>
        <v>11001-31-03-030-2024-00314-00</v>
      </c>
      <c r="C3" s="59"/>
    </row>
    <row r="4" spans="1:3" s="2" customFormat="1" x14ac:dyDescent="0.3">
      <c r="A4" s="5" t="s">
        <v>2</v>
      </c>
      <c r="B4" s="59" t="str">
        <f>'AUTOS  NOTA 322'!B3:C3</f>
        <v>JUZGADO TREINTA CIVIL DEL CIRCUITO DE BOGOTÁ D.C.</v>
      </c>
      <c r="C4" s="59"/>
    </row>
    <row r="5" spans="1:3" s="2" customFormat="1" x14ac:dyDescent="0.3">
      <c r="A5" s="5" t="s">
        <v>3</v>
      </c>
      <c r="B5" s="59" t="str">
        <f>'AUTOS  NOTA 322'!B4:C4</f>
        <v>1. Andres Herrera Maldonado C.C. 80.100.078
2. Allianz Seguros S.A. Nit. 860.026.182-5</v>
      </c>
      <c r="C5" s="59"/>
    </row>
    <row r="6" spans="1:3" s="2" customFormat="1" x14ac:dyDescent="0.3">
      <c r="A6" s="5" t="s">
        <v>4</v>
      </c>
      <c r="B6" s="59" t="str">
        <f>'AUTOS  NOTA 322'!B5:C5</f>
        <v>1. Efigenia Velandia Almeida (madre) c.c. 52.550.051
2. Hernando Vega Sandoval (padre) c.c. 13.643.959
3. Fredy Hernando Vega Velandia (hermano) c.c. 1.024.518.979
4. Juan Carlos Vega Velandia (hermano) c.c. 1.012.457.670
5. Yury Tatiana Vega Velandia (hermana) c.c. 1.032.421.549</v>
      </c>
      <c r="C6" s="59"/>
    </row>
    <row r="7" spans="1:3" s="2" customFormat="1" x14ac:dyDescent="0.3">
      <c r="A7" s="5" t="s">
        <v>5</v>
      </c>
      <c r="B7" s="59" t="str">
        <f>'AUTOS  NOTA 322'!B6:C6</f>
        <v>DEMANDA DIRECTA</v>
      </c>
      <c r="C7" s="59"/>
    </row>
    <row r="8" spans="1:3" s="2" customFormat="1" x14ac:dyDescent="0.3">
      <c r="A8" s="29" t="s">
        <v>101</v>
      </c>
      <c r="B8" s="59" t="str">
        <f>'AUTOS  NOTA 322'!B7:C8</f>
        <v>Miguel Angel Vega Velandia</v>
      </c>
      <c r="C8" s="59"/>
    </row>
    <row r="9" spans="1:3" x14ac:dyDescent="0.3">
      <c r="A9" s="20" t="s">
        <v>12</v>
      </c>
      <c r="B9" s="59">
        <v>23056430</v>
      </c>
      <c r="C9" s="59"/>
    </row>
    <row r="10" spans="1:3" x14ac:dyDescent="0.3">
      <c r="A10" s="20" t="s">
        <v>9</v>
      </c>
      <c r="B10" s="63" t="s">
        <v>105</v>
      </c>
      <c r="C10" s="64"/>
    </row>
    <row r="11" spans="1:3" x14ac:dyDescent="0.3">
      <c r="A11" s="20" t="s">
        <v>13</v>
      </c>
      <c r="B11" s="85">
        <v>4000000000</v>
      </c>
      <c r="C11" s="86"/>
    </row>
    <row r="12" spans="1:3" x14ac:dyDescent="0.3">
      <c r="A12" s="20" t="s">
        <v>115</v>
      </c>
      <c r="B12" s="85">
        <v>0</v>
      </c>
      <c r="C12" s="86"/>
    </row>
    <row r="13" spans="1:3" x14ac:dyDescent="0.3">
      <c r="A13" s="20" t="s">
        <v>14</v>
      </c>
      <c r="B13" s="63" t="s">
        <v>76</v>
      </c>
      <c r="C13" s="64"/>
    </row>
    <row r="14" spans="1:3" x14ac:dyDescent="0.3">
      <c r="A14" s="20" t="s">
        <v>15</v>
      </c>
      <c r="B14" s="57" t="s">
        <v>205</v>
      </c>
      <c r="C14" s="59"/>
    </row>
    <row r="15" spans="1:3" x14ac:dyDescent="0.3">
      <c r="A15" s="20" t="s">
        <v>16</v>
      </c>
      <c r="B15" s="59" t="s">
        <v>17</v>
      </c>
      <c r="C15" s="59"/>
    </row>
    <row r="16" spans="1:3" x14ac:dyDescent="0.3">
      <c r="A16" s="20" t="s">
        <v>18</v>
      </c>
      <c r="B16" s="59" t="s">
        <v>17</v>
      </c>
      <c r="C16" s="59"/>
    </row>
    <row r="17" spans="1:3" x14ac:dyDescent="0.3">
      <c r="A17" s="87" t="s">
        <v>19</v>
      </c>
      <c r="B17" s="59"/>
      <c r="C17" s="59"/>
    </row>
    <row r="18" spans="1:3" x14ac:dyDescent="0.3">
      <c r="A18" s="88"/>
      <c r="B18" s="10" t="s">
        <v>21</v>
      </c>
      <c r="C18" s="10" t="s">
        <v>22</v>
      </c>
    </row>
    <row r="19" spans="1:3" x14ac:dyDescent="0.3">
      <c r="A19" s="88"/>
      <c r="B19" s="6"/>
      <c r="C19" s="6"/>
    </row>
    <row r="20" spans="1:3" x14ac:dyDescent="0.3">
      <c r="A20" s="88"/>
      <c r="B20" s="6"/>
      <c r="C20" s="6"/>
    </row>
    <row r="21" spans="1:3" x14ac:dyDescent="0.3">
      <c r="A21" s="89"/>
      <c r="B21" s="6"/>
      <c r="C21" s="6"/>
    </row>
    <row r="22" spans="1:3" x14ac:dyDescent="0.3">
      <c r="A22" s="20" t="s">
        <v>23</v>
      </c>
      <c r="B22" s="59"/>
      <c r="C22" s="59"/>
    </row>
    <row r="23" spans="1:3" x14ac:dyDescent="0.3">
      <c r="A23" s="20" t="s">
        <v>24</v>
      </c>
      <c r="B23" s="90"/>
      <c r="C23" s="91"/>
    </row>
    <row r="24" spans="1:3" x14ac:dyDescent="0.3">
      <c r="A24" s="20" t="s">
        <v>25</v>
      </c>
      <c r="B24" s="59" t="s">
        <v>79</v>
      </c>
      <c r="C24" s="59"/>
    </row>
    <row r="25" spans="1:3" x14ac:dyDescent="0.3">
      <c r="A25" s="20" t="s">
        <v>26</v>
      </c>
      <c r="B25" s="59"/>
      <c r="C25" s="59"/>
    </row>
    <row r="26" spans="1:3" x14ac:dyDescent="0.3">
      <c r="A26" s="20" t="s">
        <v>28</v>
      </c>
      <c r="B26" s="59"/>
      <c r="C26" s="59"/>
    </row>
    <row r="27" spans="1:3" x14ac:dyDescent="0.3">
      <c r="A27" s="19" t="s">
        <v>29</v>
      </c>
      <c r="B27" s="59"/>
      <c r="C27" s="59"/>
    </row>
    <row r="28" spans="1:3" x14ac:dyDescent="0.3">
      <c r="A28" s="73" t="s">
        <v>30</v>
      </c>
      <c r="B28" s="73"/>
      <c r="C28" s="73"/>
    </row>
    <row r="29" spans="1:3" x14ac:dyDescent="0.3">
      <c r="A29" s="83" t="s">
        <v>31</v>
      </c>
      <c r="B29" s="84"/>
      <c r="C29" s="11"/>
    </row>
    <row r="30" spans="1:3" x14ac:dyDescent="0.3">
      <c r="A30" s="83" t="s">
        <v>32</v>
      </c>
      <c r="B30" s="84"/>
      <c r="C30" s="11"/>
    </row>
    <row r="31" spans="1:3" x14ac:dyDescent="0.3">
      <c r="A31" s="83" t="s">
        <v>33</v>
      </c>
      <c r="B31" s="84"/>
      <c r="C31" s="12"/>
    </row>
    <row r="32" spans="1:3" x14ac:dyDescent="0.3">
      <c r="A32" s="83" t="s">
        <v>34</v>
      </c>
      <c r="B32" s="84"/>
      <c r="C32" s="11"/>
    </row>
    <row r="33" spans="1:3" x14ac:dyDescent="0.3">
      <c r="A33" s="83" t="s">
        <v>35</v>
      </c>
      <c r="B33" s="84"/>
      <c r="C33" s="11"/>
    </row>
    <row r="34" spans="1:3" x14ac:dyDescent="0.3">
      <c r="A34" s="83" t="s">
        <v>36</v>
      </c>
      <c r="B34" s="84"/>
      <c r="C34" s="13"/>
    </row>
    <row r="35" spans="1:3" x14ac:dyDescent="0.3">
      <c r="A35" s="74" t="s">
        <v>37</v>
      </c>
      <c r="B35" s="75"/>
      <c r="C35" s="14"/>
    </row>
    <row r="36" spans="1:3" x14ac:dyDescent="0.3">
      <c r="A36" s="74" t="s">
        <v>38</v>
      </c>
      <c r="B36" s="75"/>
      <c r="C36" s="15"/>
    </row>
    <row r="37" spans="1:3" x14ac:dyDescent="0.3">
      <c r="A37" s="76" t="s">
        <v>39</v>
      </c>
      <c r="B37" s="77"/>
      <c r="C37" s="15"/>
    </row>
    <row r="38" spans="1:3" x14ac:dyDescent="0.3">
      <c r="A38" s="78"/>
      <c r="B38" s="79"/>
      <c r="C38" s="15"/>
    </row>
    <row r="39" spans="1:3" x14ac:dyDescent="0.3">
      <c r="A39" s="80"/>
      <c r="B39" s="81"/>
      <c r="C39" s="15"/>
    </row>
    <row r="40" spans="1:3" x14ac:dyDescent="0.3">
      <c r="A40" s="82" t="s">
        <v>40</v>
      </c>
      <c r="B40" s="82"/>
      <c r="C40" s="82"/>
    </row>
    <row r="41" spans="1:3" x14ac:dyDescent="0.3">
      <c r="A41" s="17" t="s">
        <v>41</v>
      </c>
      <c r="B41" s="18"/>
      <c r="C41" s="15"/>
    </row>
    <row r="42" spans="1:3" x14ac:dyDescent="0.3">
      <c r="A42" s="74" t="s">
        <v>42</v>
      </c>
      <c r="B42" s="75"/>
      <c r="C42" s="15"/>
    </row>
    <row r="43" spans="1:3" x14ac:dyDescent="0.3">
      <c r="A43" s="74" t="s">
        <v>43</v>
      </c>
      <c r="B43" s="75"/>
      <c r="C43" s="15"/>
    </row>
    <row r="44" spans="1:3" x14ac:dyDescent="0.3">
      <c r="A44" s="17" t="s">
        <v>44</v>
      </c>
      <c r="B44" s="18"/>
      <c r="C44" s="15"/>
    </row>
    <row r="45" spans="1:3" x14ac:dyDescent="0.3">
      <c r="A45" s="17" t="s">
        <v>45</v>
      </c>
      <c r="B45" s="18"/>
      <c r="C45" s="15"/>
    </row>
    <row r="46" spans="1:3" x14ac:dyDescent="0.3">
      <c r="A46" s="74" t="s">
        <v>46</v>
      </c>
      <c r="B46" s="75"/>
      <c r="C46" s="15"/>
    </row>
    <row r="47" spans="1:3" x14ac:dyDescent="0.3">
      <c r="A47" s="17" t="s">
        <v>47</v>
      </c>
      <c r="B47" s="16"/>
      <c r="C47" s="15"/>
    </row>
    <row r="48" spans="1:3" x14ac:dyDescent="0.3">
      <c r="A48" s="74" t="s">
        <v>48</v>
      </c>
      <c r="B48" s="75"/>
      <c r="C48" s="15"/>
    </row>
    <row r="49" spans="1:3" x14ac:dyDescent="0.3">
      <c r="A49" s="74" t="s">
        <v>49</v>
      </c>
      <c r="B49" s="75"/>
      <c r="C49" s="15"/>
    </row>
    <row r="50" spans="1:3" x14ac:dyDescent="0.3">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C972419-0B57-4807-9607-621B11B103C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33" zoomScale="130" zoomScaleNormal="130" workbookViewId="0">
      <selection activeCell="B41" sqref="B41:C41"/>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96" t="s">
        <v>50</v>
      </c>
      <c r="B1" s="96"/>
      <c r="C1" s="96"/>
    </row>
    <row r="2" spans="1:9" ht="15" customHeight="1" x14ac:dyDescent="0.3">
      <c r="A2" s="33" t="s">
        <v>11</v>
      </c>
      <c r="B2" s="97" t="s">
        <v>204</v>
      </c>
      <c r="C2" s="98"/>
    </row>
    <row r="3" spans="1:9" x14ac:dyDescent="0.3">
      <c r="A3" s="34" t="s">
        <v>1</v>
      </c>
      <c r="B3" s="101" t="str">
        <f>'AUTOS  NOTA 322'!B2:C2</f>
        <v>11001-31-03-030-2024-00314-00</v>
      </c>
      <c r="C3" s="101"/>
    </row>
    <row r="4" spans="1:9" x14ac:dyDescent="0.3">
      <c r="A4" s="34" t="s">
        <v>2</v>
      </c>
      <c r="B4" s="101" t="str">
        <f>'AUTOS  NOTA 322'!B3:C3</f>
        <v>JUZGADO TREINTA CIVIL DEL CIRCUITO DE BOGOTÁ D.C.</v>
      </c>
      <c r="C4" s="101"/>
    </row>
    <row r="5" spans="1:9" x14ac:dyDescent="0.3">
      <c r="A5" s="34" t="s">
        <v>3</v>
      </c>
      <c r="B5" s="101" t="str">
        <f>'AUTOS  NOTA 322'!B4:C4</f>
        <v>1. Andres Herrera Maldonado C.C. 80.100.078
2. Allianz Seguros S.A. Nit. 860.026.182-5</v>
      </c>
      <c r="C5" s="101"/>
    </row>
    <row r="6" spans="1:9" ht="15" customHeight="1" x14ac:dyDescent="0.3">
      <c r="A6" s="34" t="s">
        <v>4</v>
      </c>
      <c r="B6" s="101" t="str">
        <f>'AUTOS  NOTA 322'!B5:C5</f>
        <v>1. Efigenia Velandia Almeida (madre) c.c. 52.550.051
2. Hernando Vega Sandoval (padre) c.c. 13.643.959
3. Fredy Hernando Vega Velandia (hermano) c.c. 1.024.518.979
4. Juan Carlos Vega Velandia (hermano) c.c. 1.012.457.670
5. Yury Tatiana Vega Velandia (hermana) c.c. 1.032.421.549</v>
      </c>
      <c r="C6" s="101"/>
    </row>
    <row r="7" spans="1:9" x14ac:dyDescent="0.3">
      <c r="A7" s="34" t="s">
        <v>5</v>
      </c>
      <c r="B7" s="101" t="str">
        <f>'AUTOS  NOTA 322'!B6:C6</f>
        <v>DEMANDA DIRECTA</v>
      </c>
      <c r="C7" s="101"/>
    </row>
    <row r="8" spans="1:9" x14ac:dyDescent="0.3">
      <c r="A8" s="36" t="s">
        <v>101</v>
      </c>
      <c r="B8" s="101" t="str">
        <f>'AUTOS  NOTA 322'!B7:C8</f>
        <v>Miguel Angel Vega Velandia</v>
      </c>
      <c r="C8" s="101"/>
    </row>
    <row r="9" spans="1:9" x14ac:dyDescent="0.3">
      <c r="A9" s="34" t="s">
        <v>51</v>
      </c>
      <c r="B9" s="94">
        <f>SUM(C11,C12,C14,C15,C17)</f>
        <v>325000000</v>
      </c>
      <c r="C9" s="95"/>
    </row>
    <row r="10" spans="1:9" x14ac:dyDescent="0.3">
      <c r="A10" s="102" t="s">
        <v>52</v>
      </c>
      <c r="B10" s="99" t="s">
        <v>53</v>
      </c>
      <c r="C10" s="100"/>
    </row>
    <row r="11" spans="1:9" x14ac:dyDescent="0.3">
      <c r="A11" s="102"/>
      <c r="B11" s="35" t="s">
        <v>54</v>
      </c>
      <c r="C11" s="53">
        <v>0</v>
      </c>
    </row>
    <row r="12" spans="1:9" x14ac:dyDescent="0.3">
      <c r="A12" s="102"/>
      <c r="B12" s="35" t="s">
        <v>55</v>
      </c>
      <c r="C12" s="53">
        <v>0</v>
      </c>
    </row>
    <row r="13" spans="1:9" x14ac:dyDescent="0.3">
      <c r="A13" s="102"/>
      <c r="B13" s="99"/>
      <c r="C13" s="100"/>
    </row>
    <row r="14" spans="1:9" x14ac:dyDescent="0.3">
      <c r="A14" s="102"/>
      <c r="B14" s="35" t="s">
        <v>98</v>
      </c>
      <c r="C14" s="52">
        <v>325000000</v>
      </c>
    </row>
    <row r="15" spans="1:9" x14ac:dyDescent="0.3">
      <c r="A15" s="102"/>
      <c r="B15" s="35" t="s">
        <v>99</v>
      </c>
      <c r="C15" s="52">
        <v>0</v>
      </c>
      <c r="E15" s="40" t="s">
        <v>57</v>
      </c>
      <c r="F15" s="41">
        <v>0.7</v>
      </c>
    </row>
    <row r="16" spans="1:9" x14ac:dyDescent="0.3">
      <c r="A16" s="102"/>
      <c r="B16" s="99" t="s">
        <v>58</v>
      </c>
      <c r="C16" s="100"/>
      <c r="E16" s="40" t="s">
        <v>59</v>
      </c>
      <c r="F16" s="42">
        <v>0.3</v>
      </c>
      <c r="I16" s="43"/>
    </row>
    <row r="17" spans="1:9" x14ac:dyDescent="0.3">
      <c r="A17" s="102"/>
      <c r="B17" s="35"/>
      <c r="C17" s="38"/>
      <c r="F17" s="44"/>
      <c r="I17" s="43"/>
    </row>
    <row r="18" spans="1:9" ht="23.25" customHeight="1" x14ac:dyDescent="0.3">
      <c r="A18" s="37" t="s">
        <v>60</v>
      </c>
      <c r="B18" s="97" t="s">
        <v>61</v>
      </c>
      <c r="C18" s="98"/>
    </row>
    <row r="19" spans="1:9" ht="28.8" x14ac:dyDescent="0.3">
      <c r="A19" s="34" t="s">
        <v>62</v>
      </c>
      <c r="B19" s="110" t="s">
        <v>211</v>
      </c>
      <c r="C19" s="111"/>
    </row>
    <row r="20" spans="1:9" ht="15" customHeight="1" x14ac:dyDescent="0.3">
      <c r="A20" s="45" t="s">
        <v>63</v>
      </c>
      <c r="B20" s="107">
        <f>((C22+C23+C25+C26+C30+C28+C32+C34+C29+C33)-C37-C38)*C36*C39</f>
        <v>210000000</v>
      </c>
      <c r="C20" s="107"/>
    </row>
    <row r="21" spans="1:9" x14ac:dyDescent="0.3">
      <c r="A21" s="37" t="s">
        <v>64</v>
      </c>
      <c r="B21" s="112" t="s">
        <v>53</v>
      </c>
      <c r="C21" s="113"/>
    </row>
    <row r="22" spans="1:9" x14ac:dyDescent="0.3">
      <c r="A22" s="105"/>
      <c r="B22" s="35" t="s">
        <v>54</v>
      </c>
      <c r="C22" s="53">
        <v>0</v>
      </c>
    </row>
    <row r="23" spans="1:9" x14ac:dyDescent="0.3">
      <c r="A23" s="106"/>
      <c r="B23" s="35" t="s">
        <v>55</v>
      </c>
      <c r="C23" s="53">
        <v>0</v>
      </c>
    </row>
    <row r="24" spans="1:9" x14ac:dyDescent="0.3">
      <c r="A24" s="106"/>
      <c r="B24" s="99" t="s">
        <v>56</v>
      </c>
      <c r="C24" s="100"/>
    </row>
    <row r="25" spans="1:9" x14ac:dyDescent="0.3">
      <c r="A25" s="106"/>
      <c r="B25" s="35" t="s">
        <v>98</v>
      </c>
      <c r="C25" s="53">
        <v>210000000</v>
      </c>
    </row>
    <row r="26" spans="1:9" ht="28.95" customHeight="1" x14ac:dyDescent="0.3">
      <c r="A26" s="106"/>
      <c r="B26" s="35" t="s">
        <v>100</v>
      </c>
      <c r="C26" s="53">
        <v>0</v>
      </c>
    </row>
    <row r="27" spans="1:9" x14ac:dyDescent="0.3">
      <c r="A27" s="106"/>
      <c r="B27" s="99" t="s">
        <v>120</v>
      </c>
      <c r="C27" s="100"/>
    </row>
    <row r="28" spans="1:9" x14ac:dyDescent="0.3">
      <c r="A28" s="106"/>
      <c r="B28" s="35" t="s">
        <v>129</v>
      </c>
      <c r="C28" s="30">
        <v>0</v>
      </c>
    </row>
    <row r="29" spans="1:9" x14ac:dyDescent="0.3">
      <c r="A29" s="106"/>
      <c r="B29" s="35" t="s">
        <v>54</v>
      </c>
      <c r="C29" s="30"/>
    </row>
    <row r="30" spans="1:9" x14ac:dyDescent="0.3">
      <c r="A30" s="106"/>
      <c r="B30" s="35" t="s">
        <v>55</v>
      </c>
      <c r="C30" s="30">
        <v>0</v>
      </c>
    </row>
    <row r="31" spans="1:9" x14ac:dyDescent="0.3">
      <c r="A31" s="106"/>
      <c r="B31" s="99" t="s">
        <v>121</v>
      </c>
      <c r="C31" s="100"/>
    </row>
    <row r="32" spans="1:9" x14ac:dyDescent="0.3">
      <c r="A32" s="106"/>
      <c r="B32" s="35"/>
      <c r="C32" s="30"/>
    </row>
    <row r="33" spans="1:3" x14ac:dyDescent="0.3">
      <c r="A33" s="106"/>
      <c r="B33" s="35" t="s">
        <v>54</v>
      </c>
      <c r="C33" s="30">
        <v>0</v>
      </c>
    </row>
    <row r="34" spans="1:3" x14ac:dyDescent="0.3">
      <c r="A34" s="106"/>
      <c r="B34" s="35" t="s">
        <v>55</v>
      </c>
      <c r="C34" s="30">
        <v>0</v>
      </c>
    </row>
    <row r="35" spans="1:3" x14ac:dyDescent="0.3">
      <c r="A35" s="106"/>
      <c r="B35" s="99" t="s">
        <v>114</v>
      </c>
      <c r="C35" s="100"/>
    </row>
    <row r="36" spans="1:3" x14ac:dyDescent="0.3">
      <c r="A36" s="106"/>
      <c r="B36" s="35" t="s">
        <v>124</v>
      </c>
      <c r="C36" s="31">
        <v>1</v>
      </c>
    </row>
    <row r="37" spans="1:3" x14ac:dyDescent="0.3">
      <c r="A37" s="106"/>
      <c r="B37" s="35" t="s">
        <v>115</v>
      </c>
      <c r="C37" s="32">
        <v>0</v>
      </c>
    </row>
    <row r="38" spans="1:3" x14ac:dyDescent="0.3">
      <c r="A38" s="106"/>
      <c r="B38" s="35" t="s">
        <v>170</v>
      </c>
      <c r="C38" s="32"/>
    </row>
    <row r="39" spans="1:3" x14ac:dyDescent="0.3">
      <c r="A39" s="106"/>
      <c r="B39" s="35" t="s">
        <v>128</v>
      </c>
      <c r="C39" s="31">
        <v>1</v>
      </c>
    </row>
    <row r="40" spans="1:3" x14ac:dyDescent="0.3">
      <c r="A40" s="46" t="s">
        <v>65</v>
      </c>
      <c r="B40" s="107">
        <f>IFERROR(B20*(VLOOKUP(B18,E15:F17,2,0)),16666)</f>
        <v>16666</v>
      </c>
      <c r="C40" s="107"/>
    </row>
    <row r="41" spans="1:3" ht="93" customHeight="1" x14ac:dyDescent="0.3">
      <c r="A41" s="34" t="s">
        <v>122</v>
      </c>
      <c r="B41" s="108" t="s">
        <v>212</v>
      </c>
      <c r="C41" s="109"/>
    </row>
    <row r="42" spans="1:3" ht="211.5" customHeight="1" x14ac:dyDescent="0.3">
      <c r="A42" s="34" t="s">
        <v>66</v>
      </c>
      <c r="B42" s="103" t="s">
        <v>209</v>
      </c>
      <c r="C42" s="104"/>
    </row>
    <row r="45" spans="1:3" ht="25.8" x14ac:dyDescent="0.3">
      <c r="A45" s="92" t="s">
        <v>171</v>
      </c>
      <c r="B45" s="92"/>
      <c r="C45" s="92"/>
    </row>
    <row r="46" spans="1:3" x14ac:dyDescent="0.3">
      <c r="A46" s="93" t="s">
        <v>172</v>
      </c>
      <c r="B46" s="93"/>
      <c r="C46" s="93"/>
    </row>
    <row r="47" spans="1:3" x14ac:dyDescent="0.3">
      <c r="A47" s="47" t="s">
        <v>173</v>
      </c>
      <c r="B47" s="47" t="s">
        <v>174</v>
      </c>
      <c r="C47" s="48" t="s">
        <v>175</v>
      </c>
    </row>
    <row r="48" spans="1:3" ht="26.4" x14ac:dyDescent="0.3">
      <c r="A48" s="49" t="s">
        <v>176</v>
      </c>
      <c r="B48" s="50" t="s">
        <v>27</v>
      </c>
      <c r="C48" s="49" t="s">
        <v>177</v>
      </c>
    </row>
    <row r="49" spans="1:3" ht="39.6" x14ac:dyDescent="0.3">
      <c r="A49" s="49" t="s">
        <v>178</v>
      </c>
      <c r="B49" s="50" t="s">
        <v>27</v>
      </c>
      <c r="C49" s="49" t="s">
        <v>179</v>
      </c>
    </row>
    <row r="50" spans="1:3" ht="26.4" x14ac:dyDescent="0.3">
      <c r="A50" s="49" t="s">
        <v>180</v>
      </c>
      <c r="B50" s="50" t="s">
        <v>27</v>
      </c>
      <c r="C50" s="49" t="s">
        <v>181</v>
      </c>
    </row>
    <row r="51" spans="1:3" x14ac:dyDescent="0.3">
      <c r="A51" s="49" t="s">
        <v>182</v>
      </c>
      <c r="B51" s="50" t="s">
        <v>27</v>
      </c>
      <c r="C51" s="49" t="s">
        <v>183</v>
      </c>
    </row>
    <row r="52" spans="1:3" x14ac:dyDescent="0.3">
      <c r="A52" s="49" t="s">
        <v>184</v>
      </c>
      <c r="B52" s="50" t="s">
        <v>27</v>
      </c>
      <c r="C52" s="51"/>
    </row>
    <row r="53" spans="1:3" x14ac:dyDescent="0.3">
      <c r="A53" s="49" t="s">
        <v>185</v>
      </c>
      <c r="B53" s="50"/>
      <c r="C53" s="49" t="s">
        <v>186</v>
      </c>
    </row>
    <row r="54" spans="1:3" ht="26.4" x14ac:dyDescent="0.3">
      <c r="A54" s="49" t="s">
        <v>187</v>
      </c>
      <c r="B54" s="50" t="s">
        <v>27</v>
      </c>
      <c r="C54" s="49" t="s">
        <v>188</v>
      </c>
    </row>
    <row r="55" spans="1:3" x14ac:dyDescent="0.3">
      <c r="A55" s="49" t="s">
        <v>189</v>
      </c>
      <c r="B55" s="50" t="s">
        <v>27</v>
      </c>
      <c r="C55" s="51" t="s">
        <v>190</v>
      </c>
    </row>
    <row r="56" spans="1:3" ht="26.4" x14ac:dyDescent="0.3">
      <c r="A56" s="49" t="s">
        <v>191</v>
      </c>
      <c r="B56" s="50" t="s">
        <v>27</v>
      </c>
      <c r="C56" s="51" t="s">
        <v>192</v>
      </c>
    </row>
    <row r="57" spans="1:3" ht="26.4" x14ac:dyDescent="0.3">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0" t="s">
        <v>67</v>
      </c>
      <c r="B1" s="70"/>
      <c r="C1" s="70"/>
    </row>
    <row r="2" spans="1:3" x14ac:dyDescent="0.3">
      <c r="A2" s="20" t="s">
        <v>11</v>
      </c>
      <c r="B2" s="90" t="str">
        <f>'AUTOS NOTA 324-478'!B2:C2</f>
        <v>SINIESTRO  137042255 apl. 214417</v>
      </c>
      <c r="C2" s="91"/>
    </row>
    <row r="3" spans="1:3" x14ac:dyDescent="0.3">
      <c r="A3" s="5" t="s">
        <v>1</v>
      </c>
      <c r="B3" s="59" t="str">
        <f>'AUTOS  NOTA 322'!B2:C2</f>
        <v>11001-31-03-030-2024-00314-00</v>
      </c>
      <c r="C3" s="59"/>
    </row>
    <row r="4" spans="1:3" x14ac:dyDescent="0.3">
      <c r="A4" s="5" t="s">
        <v>2</v>
      </c>
      <c r="B4" s="59" t="str">
        <f>'AUTOS  NOTA 322'!B3:C3</f>
        <v>JUZGADO TREINTA CIVIL DEL CIRCUITO DE BOGOTÁ D.C.</v>
      </c>
      <c r="C4" s="59"/>
    </row>
    <row r="5" spans="1:3" x14ac:dyDescent="0.3">
      <c r="A5" s="5" t="s">
        <v>3</v>
      </c>
      <c r="B5" s="59" t="str">
        <f>'AUTOS  NOTA 322'!B4:C4</f>
        <v>1. Andres Herrera Maldonado C.C. 80.100.078
2. Allianz Seguros S.A. Nit. 860.026.182-5</v>
      </c>
      <c r="C5" s="59"/>
    </row>
    <row r="6" spans="1:3" ht="15" customHeight="1" x14ac:dyDescent="0.3">
      <c r="A6" s="5" t="s">
        <v>4</v>
      </c>
      <c r="B6" s="59" t="str">
        <f>'AUTOS  NOTA 322'!B5:C5</f>
        <v>1. Efigenia Velandia Almeida (madre) c.c. 52.550.051
2. Hernando Vega Sandoval (padre) c.c. 13.643.959
3. Fredy Hernando Vega Velandia (hermano) c.c. 1.024.518.979
4. Juan Carlos Vega Velandia (hermano) c.c. 1.012.457.670
5. Yury Tatiana Vega Velandia (hermana) c.c. 1.032.421.549</v>
      </c>
      <c r="C6" s="59"/>
    </row>
    <row r="7" spans="1:3" ht="15" customHeight="1" x14ac:dyDescent="0.3">
      <c r="A7" s="5" t="s">
        <v>5</v>
      </c>
      <c r="B7" s="59" t="str">
        <f>'AUTOS  NOTA 322'!B6:C6</f>
        <v>DEMANDA DIRECTA</v>
      </c>
      <c r="C7" s="59"/>
    </row>
    <row r="8" spans="1:3" ht="15" customHeight="1" x14ac:dyDescent="0.3">
      <c r="A8" s="29" t="s">
        <v>101</v>
      </c>
      <c r="B8" s="59" t="str">
        <f>'AUTOS  NOTA 322'!B7:C8</f>
        <v>Miguel Angel Vega Velandia</v>
      </c>
      <c r="C8" s="59"/>
    </row>
    <row r="9" spans="1:3" ht="19.05" customHeight="1" x14ac:dyDescent="0.3">
      <c r="A9" s="5" t="s">
        <v>102</v>
      </c>
      <c r="B9" s="59"/>
      <c r="C9" s="59"/>
    </row>
    <row r="10" spans="1:3" x14ac:dyDescent="0.3">
      <c r="A10" s="7" t="s">
        <v>64</v>
      </c>
      <c r="B10" s="116">
        <f>'AUTOS NOTA 324-478'!B20:C20</f>
        <v>210000000</v>
      </c>
      <c r="C10" s="116"/>
    </row>
    <row r="11" spans="1:3" x14ac:dyDescent="0.3">
      <c r="A11" s="7" t="s">
        <v>116</v>
      </c>
      <c r="B11" s="117">
        <f>'AUTOS NOTA 324-478'!B40:C40</f>
        <v>16666</v>
      </c>
      <c r="C11" s="59"/>
    </row>
    <row r="12" spans="1:3" ht="28.8" x14ac:dyDescent="0.3">
      <c r="A12" s="7" t="s">
        <v>68</v>
      </c>
      <c r="B12" s="114"/>
      <c r="C12" s="115"/>
    </row>
    <row r="13" spans="1:3" ht="43.2" x14ac:dyDescent="0.3">
      <c r="A13" s="5" t="s">
        <v>69</v>
      </c>
      <c r="B13" s="59"/>
      <c r="C13" s="59"/>
    </row>
    <row r="14" spans="1:3" ht="43.2" x14ac:dyDescent="0.3">
      <c r="A14" s="5" t="s">
        <v>70</v>
      </c>
      <c r="B14" s="59"/>
      <c r="C14" s="59"/>
    </row>
    <row r="15" spans="1:3" x14ac:dyDescent="0.3">
      <c r="A15" s="5" t="s">
        <v>71</v>
      </c>
      <c r="B15" s="6"/>
      <c r="C15" s="6"/>
    </row>
    <row r="16" spans="1:3" x14ac:dyDescent="0.3">
      <c r="A16" s="7" t="s">
        <v>72</v>
      </c>
      <c r="B16" s="59"/>
      <c r="C16" s="59"/>
    </row>
    <row r="17" spans="1:3" x14ac:dyDescent="0.3">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25.8" x14ac:dyDescent="0.3">
      <c r="A1" s="70" t="s">
        <v>130</v>
      </c>
      <c r="B1" s="70"/>
      <c r="C1" s="70"/>
    </row>
    <row r="2" spans="1:3" x14ac:dyDescent="0.3">
      <c r="A2" s="39" t="s">
        <v>11</v>
      </c>
      <c r="B2" s="90" t="str">
        <f>'[2]AUTOS NOTA 321'!B2:C2</f>
        <v xml:space="preserve">SINIESTRO   LEGIS </v>
      </c>
      <c r="C2" s="91"/>
    </row>
    <row r="3" spans="1:3" x14ac:dyDescent="0.3">
      <c r="A3" s="5" t="s">
        <v>1</v>
      </c>
      <c r="B3" s="59" t="str">
        <f>'[3]GENERALES NOTA 322'!B2:C2</f>
        <v xml:space="preserve">Radicado </v>
      </c>
      <c r="C3" s="59"/>
    </row>
    <row r="4" spans="1:3" x14ac:dyDescent="0.3">
      <c r="A4" s="5" t="s">
        <v>2</v>
      </c>
      <c r="B4" s="59" t="str">
        <f>'[3]GENERALES NOTA 322'!B3:C3</f>
        <v>JUZGADO</v>
      </c>
      <c r="C4" s="59"/>
    </row>
    <row r="5" spans="1:3" x14ac:dyDescent="0.3">
      <c r="A5" s="5" t="s">
        <v>3</v>
      </c>
      <c r="B5" s="59" t="str">
        <f>'[3]GENERALES NOTA 322'!B4:C4</f>
        <v xml:space="preserve">NOMBRE Y APELLIDOS DE  LOS DEMANDADOS </v>
      </c>
      <c r="C5" s="59"/>
    </row>
    <row r="6" spans="1:3" x14ac:dyDescent="0.3">
      <c r="A6" s="5" t="s">
        <v>4</v>
      </c>
      <c r="B6" s="59" t="str">
        <f>'[3]GENERALES NOTA 322'!B5:C5</f>
        <v>COLOCAR LOS NOMBRES Y APELLIDOS, SU CALIDAD (HERMANO, HIJO ETC)  PARA LOS CONYUGES E HIJOS COLOCAR LA FECHA DE NACIMIENTO.</v>
      </c>
      <c r="C6" s="59"/>
    </row>
    <row r="7" spans="1:3" x14ac:dyDescent="0.3">
      <c r="A7" s="5" t="s">
        <v>5</v>
      </c>
      <c r="B7" s="59" t="str">
        <f>'[3]GENERALES NOTA 322'!B6:C6</f>
        <v>LLAMADA EN GARANTIA</v>
      </c>
      <c r="C7" s="59"/>
    </row>
    <row r="8" spans="1:3" x14ac:dyDescent="0.3">
      <c r="A8" s="5" t="s">
        <v>102</v>
      </c>
      <c r="B8" s="59" t="str">
        <f>'[3]GENERALES NOTA 325'!B8:C8</f>
        <v>PROBABLE GENERALES</v>
      </c>
      <c r="C8" s="59"/>
    </row>
    <row r="9" spans="1:3" x14ac:dyDescent="0.3">
      <c r="A9" s="7" t="s">
        <v>64</v>
      </c>
      <c r="B9" s="116">
        <f>'[3]GENERALES  NOTA 324 -478'!B17:C17</f>
        <v>100000000</v>
      </c>
      <c r="C9" s="116"/>
    </row>
    <row r="10" spans="1:3" x14ac:dyDescent="0.3">
      <c r="A10" s="5" t="s">
        <v>131</v>
      </c>
      <c r="B10" s="119">
        <v>0</v>
      </c>
      <c r="C10" s="119"/>
    </row>
    <row r="11" spans="1:3" x14ac:dyDescent="0.3">
      <c r="A11" s="5" t="s">
        <v>132</v>
      </c>
      <c r="B11" s="59"/>
      <c r="C11" s="59"/>
    </row>
    <row r="12" spans="1:3" x14ac:dyDescent="0.3">
      <c r="A12" s="5" t="s">
        <v>133</v>
      </c>
      <c r="B12" s="59"/>
      <c r="C12" s="59"/>
    </row>
    <row r="13" spans="1:3" x14ac:dyDescent="0.3">
      <c r="A13" s="5" t="s">
        <v>134</v>
      </c>
      <c r="B13" s="118"/>
      <c r="C13" s="118"/>
    </row>
    <row r="14" spans="1:3" x14ac:dyDescent="0.3">
      <c r="A14" s="5" t="s">
        <v>135</v>
      </c>
      <c r="B14" s="59"/>
      <c r="C14" s="5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6" ht="25.8" x14ac:dyDescent="0.3">
      <c r="A1" s="70" t="s">
        <v>136</v>
      </c>
      <c r="B1" s="70"/>
      <c r="C1" s="70"/>
    </row>
    <row r="2" spans="1:6" x14ac:dyDescent="0.3">
      <c r="A2" s="20" t="s">
        <v>11</v>
      </c>
      <c r="B2" s="90" t="str">
        <f>'[2]AUTOS NOTA 321'!B2:C2</f>
        <v xml:space="preserve">SINIESTRO   LEGIS </v>
      </c>
      <c r="C2" s="91"/>
    </row>
    <row r="3" spans="1:6" x14ac:dyDescent="0.3">
      <c r="A3" s="5" t="s">
        <v>1</v>
      </c>
      <c r="B3" s="59" t="str">
        <f>'[3]GENERALES NOTA 322'!B2:C2</f>
        <v xml:space="preserve">Radicado </v>
      </c>
      <c r="C3" s="59"/>
    </row>
    <row r="4" spans="1:6" x14ac:dyDescent="0.3">
      <c r="A4" s="5" t="s">
        <v>2</v>
      </c>
      <c r="B4" s="59" t="str">
        <f>'[3]GENERALES NOTA 322'!B3:C3</f>
        <v>JUZGADO</v>
      </c>
      <c r="C4" s="59"/>
    </row>
    <row r="5" spans="1:6" x14ac:dyDescent="0.3">
      <c r="A5" s="5" t="s">
        <v>3</v>
      </c>
      <c r="B5" s="59" t="str">
        <f>'[3]GENERALES NOTA 322'!B4:C4</f>
        <v xml:space="preserve">NOMBRE Y APELLIDOS DE  LOS DEMANDADOS </v>
      </c>
      <c r="C5" s="59"/>
    </row>
    <row r="6" spans="1:6" x14ac:dyDescent="0.3">
      <c r="A6" s="5" t="s">
        <v>4</v>
      </c>
      <c r="B6" s="59" t="str">
        <f>'[3]GENERALES NOTA 322'!B5:C5</f>
        <v>COLOCAR LOS NOMBRES Y APELLIDOS, SU CALIDAD (HERMANO, HIJO ETC)  PARA LOS CONYUGES E HIJOS COLOCAR LA FECHA DE NACIMIENTO.</v>
      </c>
      <c r="C6" s="59"/>
    </row>
    <row r="7" spans="1:6" x14ac:dyDescent="0.3">
      <c r="A7" s="5" t="s">
        <v>5</v>
      </c>
      <c r="B7" s="59" t="str">
        <f>'[3]GENERALES NOTA 322'!B6:C6</f>
        <v>LLAMADA EN GARANTIA</v>
      </c>
      <c r="C7" s="59"/>
    </row>
    <row r="8" spans="1:6" x14ac:dyDescent="0.3">
      <c r="A8" s="5" t="s">
        <v>137</v>
      </c>
      <c r="B8" s="59" t="str">
        <f>'[3]GENERALES NOTA 325'!B8:C8</f>
        <v>PROBABLE GENERALES</v>
      </c>
      <c r="C8" s="59"/>
    </row>
    <row r="9" spans="1:6" x14ac:dyDescent="0.3">
      <c r="A9" s="5" t="s">
        <v>138</v>
      </c>
      <c r="B9" s="59"/>
      <c r="C9" s="59"/>
    </row>
    <row r="10" spans="1:6" ht="111" customHeight="1" x14ac:dyDescent="0.3">
      <c r="A10" s="5" t="s">
        <v>139</v>
      </c>
      <c r="B10" s="59"/>
      <c r="C10" s="59"/>
    </row>
    <row r="11" spans="1:6" ht="21" customHeight="1" x14ac:dyDescent="0.3">
      <c r="A11" s="120"/>
      <c r="B11" s="120"/>
      <c r="C11" s="120"/>
      <c r="E11" t="s">
        <v>57</v>
      </c>
      <c r="F11" s="22">
        <v>0.7</v>
      </c>
    </row>
    <row r="12" spans="1:6" hidden="1" x14ac:dyDescent="0.3">
      <c r="A12" s="121"/>
      <c r="B12" s="121"/>
      <c r="C12" s="121"/>
      <c r="E12" t="s">
        <v>59</v>
      </c>
      <c r="F12" s="23">
        <v>0.3</v>
      </c>
    </row>
    <row r="13" spans="1:6" ht="18" x14ac:dyDescent="0.3">
      <c r="A13" s="122" t="s">
        <v>140</v>
      </c>
      <c r="B13" s="122"/>
      <c r="C13" s="122"/>
    </row>
    <row r="14" spans="1:6" x14ac:dyDescent="0.3">
      <c r="A14" s="37" t="s">
        <v>60</v>
      </c>
      <c r="B14" s="97" t="s">
        <v>61</v>
      </c>
      <c r="C14" s="98"/>
    </row>
    <row r="15" spans="1:6" ht="28.8" x14ac:dyDescent="0.3">
      <c r="A15" s="21" t="s">
        <v>63</v>
      </c>
      <c r="B15" s="123">
        <f>((C17+C18+C20+C21+C25+C23+C27+C29+C24+C28)-C32)*C31*C33</f>
        <v>1000000000</v>
      </c>
      <c r="C15" s="123"/>
    </row>
    <row r="16" spans="1:6" x14ac:dyDescent="0.3">
      <c r="A16" s="7" t="s">
        <v>64</v>
      </c>
      <c r="B16" s="124" t="s">
        <v>53</v>
      </c>
      <c r="C16" s="125"/>
    </row>
    <row r="17" spans="1:3" x14ac:dyDescent="0.3">
      <c r="A17" s="105"/>
      <c r="B17" s="35" t="s">
        <v>54</v>
      </c>
      <c r="C17" s="30">
        <v>1000000000</v>
      </c>
    </row>
    <row r="18" spans="1:3" x14ac:dyDescent="0.3">
      <c r="A18" s="106"/>
      <c r="B18" s="35" t="s">
        <v>55</v>
      </c>
      <c r="C18" s="30">
        <v>0</v>
      </c>
    </row>
    <row r="19" spans="1:3" x14ac:dyDescent="0.3">
      <c r="A19" s="106"/>
      <c r="B19" s="99" t="s">
        <v>56</v>
      </c>
      <c r="C19" s="100"/>
    </row>
    <row r="20" spans="1:3" x14ac:dyDescent="0.3">
      <c r="A20" s="106"/>
      <c r="B20" s="35" t="s">
        <v>98</v>
      </c>
      <c r="C20" s="30">
        <v>0</v>
      </c>
    </row>
    <row r="21" spans="1:3" ht="28.8" x14ac:dyDescent="0.3">
      <c r="A21" s="106"/>
      <c r="B21" s="35" t="s">
        <v>100</v>
      </c>
      <c r="C21" s="30">
        <v>0</v>
      </c>
    </row>
    <row r="22" spans="1:3" x14ac:dyDescent="0.3">
      <c r="A22" s="106"/>
      <c r="B22" s="99" t="s">
        <v>120</v>
      </c>
      <c r="C22" s="100"/>
    </row>
    <row r="23" spans="1:3" x14ac:dyDescent="0.3">
      <c r="A23" s="106"/>
      <c r="B23" s="35" t="s">
        <v>129</v>
      </c>
      <c r="C23" s="30">
        <v>0</v>
      </c>
    </row>
    <row r="24" spans="1:3" x14ac:dyDescent="0.3">
      <c r="A24" s="106"/>
      <c r="B24" s="35" t="s">
        <v>54</v>
      </c>
      <c r="C24" s="30">
        <v>0</v>
      </c>
    </row>
    <row r="25" spans="1:3" x14ac:dyDescent="0.3">
      <c r="A25" s="106"/>
      <c r="B25" s="35" t="s">
        <v>55</v>
      </c>
      <c r="C25" s="30">
        <v>0</v>
      </c>
    </row>
    <row r="26" spans="1:3" x14ac:dyDescent="0.3">
      <c r="A26" s="106"/>
      <c r="B26" s="99" t="s">
        <v>121</v>
      </c>
      <c r="C26" s="100"/>
    </row>
    <row r="27" spans="1:3" x14ac:dyDescent="0.3">
      <c r="A27" s="106"/>
      <c r="B27" s="35"/>
      <c r="C27" s="30"/>
    </row>
    <row r="28" spans="1:3" x14ac:dyDescent="0.3">
      <c r="A28" s="106"/>
      <c r="B28" s="35" t="s">
        <v>54</v>
      </c>
      <c r="C28" s="30">
        <v>0</v>
      </c>
    </row>
    <row r="29" spans="1:3" x14ac:dyDescent="0.3">
      <c r="A29" s="106"/>
      <c r="B29" s="35" t="s">
        <v>55</v>
      </c>
      <c r="C29" s="30">
        <v>0</v>
      </c>
    </row>
    <row r="30" spans="1:3" x14ac:dyDescent="0.3">
      <c r="A30" s="106"/>
      <c r="B30" s="99" t="s">
        <v>114</v>
      </c>
      <c r="C30" s="100"/>
    </row>
    <row r="31" spans="1:3" x14ac:dyDescent="0.3">
      <c r="A31" s="106"/>
      <c r="B31" s="35" t="s">
        <v>124</v>
      </c>
      <c r="C31" s="31">
        <v>1</v>
      </c>
    </row>
    <row r="32" spans="1:3" x14ac:dyDescent="0.3">
      <c r="A32" s="106"/>
      <c r="B32" s="35" t="s">
        <v>115</v>
      </c>
      <c r="C32" s="32">
        <v>0</v>
      </c>
    </row>
    <row r="33" spans="1:3" x14ac:dyDescent="0.3">
      <c r="A33" s="106"/>
      <c r="B33" s="35" t="s">
        <v>128</v>
      </c>
      <c r="C33" s="31">
        <v>1</v>
      </c>
    </row>
    <row r="34" spans="1:3" x14ac:dyDescent="0.3">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21875" bestFit="1" customWidth="1"/>
    <col min="5" max="5" width="42.777343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127</v>
      </c>
    </row>
    <row r="7" spans="1:15" x14ac:dyDescent="0.3">
      <c r="E7" s="1" t="s">
        <v>96</v>
      </c>
      <c r="I7" t="s">
        <v>118</v>
      </c>
      <c r="L7" s="28" t="s">
        <v>109</v>
      </c>
    </row>
    <row r="8" spans="1:15" x14ac:dyDescent="0.3">
      <c r="E8" s="1" t="s">
        <v>97</v>
      </c>
      <c r="L8" s="28" t="s">
        <v>120</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2024-12-23T21:51:15Z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