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YULIANA JACOME\Documents\GHA ABOGADOS\ASIGNACION DE SUSTANCIACION\CONTESTACIONES\JUAN EMERSON HDZ vs ALLIANZ ok\"/>
    </mc:Choice>
  </mc:AlternateContent>
  <xr:revisionPtr revIDLastSave="0" documentId="13_ncr:1_{B6B1F110-6D8D-442C-8C05-1B2C65D639BF}" xr6:coauthVersionLast="47" xr6:coauthVersionMax="47" xr10:uidLastSave="{00000000-0000-0000-0000-000000000000}"/>
  <bookViews>
    <workbookView xWindow="-120" yWindow="-120" windowWidth="20730" windowHeight="1116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8" l="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8" i="12" l="1"/>
  <c r="B9" i="11"/>
  <c r="B2" i="9"/>
  <c r="B8" i="9" l="1"/>
  <c r="B7" i="9"/>
  <c r="B6" i="9"/>
  <c r="B5" i="9"/>
  <c r="B4" i="9"/>
  <c r="B8" i="8"/>
  <c r="B7" i="8"/>
  <c r="B6" i="8"/>
  <c r="B5" i="8"/>
  <c r="B4" i="8"/>
  <c r="B8" i="7"/>
  <c r="B6" i="7" l="1"/>
  <c r="B7" i="7"/>
  <c r="B3" i="7"/>
  <c r="B9" i="8"/>
  <c r="B11" i="9" l="1"/>
</calcChain>
</file>

<file path=xl/sharedStrings.xml><?xml version="1.0" encoding="utf-8"?>
<sst xmlns="http://schemas.openxmlformats.org/spreadsheetml/2006/main" count="319" uniqueCount="213">
  <si>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</si>
  <si>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</si>
  <si>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</si>
  <si>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</si>
  <si>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</si>
  <si>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</si>
  <si>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</si>
  <si>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</si>
  <si>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</si>
  <si>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</si>
  <si>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</si>
  <si>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</si>
  <si>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</si>
  <si>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</si>
  <si>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</si>
  <si>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</si>
  <si>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</si>
  <si>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</si>
  <si>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</si>
  <si>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</si>
  <si>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</si>
  <si>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</si>
  <si>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</si>
  <si>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</si>
  <si>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</si>
  <si>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</si>
  <si>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</si>
  <si>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</si>
  <si>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</si>
  <si>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</si>
  <si>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</si>
  <si>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</si>
  <si>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</si>
  <si>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</si>
  <si>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</si>
  <si>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</si>
  <si>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</si>
  <si>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</si>
  <si>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</si>
  <si>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</si>
  <si>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</si>
  <si>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</si>
  <si>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</si>
  <si>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</si>
  <si>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</si>
  <si>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</si>
  <si>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</si>
  <si>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</si>
  <si>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</si>
  <si>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</si>
  <si>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</si>
  <si>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</si>
  <si>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</si>
  <si>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</si>
  <si>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</si>
  <si>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</si>
  <si>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</si>
  <si>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</si>
  <si>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</si>
  <si>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</si>
  <si>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</si>
  <si>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</si>
  <si>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</si>
  <si>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</si>
  <si>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</si>
  <si>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</si>
  <si>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</si>
  <si>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</si>
  <si>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</si>
  <si>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</si>
  <si>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</si>
  <si>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</si>
  <si>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</si>
  <si>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</si>
  <si>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</si>
  <si>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</si>
  <si>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</si>
  <si>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</si>
  <si>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</si>
  <si>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</si>
  <si>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</si>
  <si>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</si>
  <si>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</si>
  <si>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</si>
  <si>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</si>
  <si>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</si>
  <si>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</si>
  <si>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</si>
  <si>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</si>
  <si>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</si>
  <si>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</si>
  <si>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</si>
  <si>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</si>
  <si>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</si>
  <si>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</si>
  <si>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</si>
  <si>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</si>
  <si>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</si>
  <si>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</si>
  <si>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</si>
  <si>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</si>
  <si>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</si>
  <si>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</si>
  <si>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</si>
  <si>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</si>
  <si>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</si>
  <si>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</si>
  <si>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</si>
  <si>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</si>
  <si>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</si>
  <si>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</si>
  <si>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</si>
  <si>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</si>
  <si>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</si>
  <si>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</si>
  <si>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</si>
  <si>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</si>
  <si>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</si>
  <si>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</si>
  <si>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</si>
  <si>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</si>
  <si>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</si>
  <si>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</si>
  <si>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</si>
  <si>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</si>
  <si>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</si>
  <si>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</si>
  <si>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</si>
  <si>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</si>
  <si>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</si>
  <si>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</si>
  <si>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</si>
  <si>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</si>
  <si>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</si>
  <si>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</si>
  <si>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</si>
  <si>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</si>
  <si>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</si>
  <si>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</si>
  <si>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</si>
  <si>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</si>
  <si>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</si>
  <si>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</si>
  <si>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</si>
  <si>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</si>
  <si>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</si>
  <si>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</si>
  <si>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</si>
  <si>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</si>
  <si>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</si>
  <si>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</si>
  <si>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</si>
  <si>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</si>
  <si>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</si>
  <si>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</si>
  <si>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</si>
  <si>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</si>
  <si>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</si>
  <si>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</si>
  <si>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</si>
  <si>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</si>
  <si>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</si>
  <si>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</si>
  <si>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</si>
  <si>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</si>
  <si>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</si>
  <si>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</si>
  <si>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</si>
  <si>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</si>
  <si>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</si>
  <si>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</si>
  <si>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</si>
  <si>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</si>
  <si>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</si>
  <si>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</si>
  <si>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</si>
  <si>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</si>
  <si>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</si>
  <si>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</si>
  <si>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</si>
  <si>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</si>
  <si>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</si>
  <si>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</si>
  <si>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</si>
  <si>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</si>
  <si>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</si>
  <si>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</si>
  <si>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</si>
  <si>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</si>
  <si>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</si>
  <si>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</si>
  <si>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</si>
  <si>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</si>
  <si>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</si>
  <si>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11001400304820240127800</t>
  </si>
  <si>
    <t>48 CIVIL MUNICIPAL DE BOGOTA</t>
  </si>
  <si>
    <t>ALLIANZ SEGUROS S.A.</t>
  </si>
  <si>
    <t>JUAN EMERSON HERNANDEZ MARTINEZ</t>
  </si>
  <si>
    <t>SALUDYVIDAIASD@GMAIL.COM</t>
  </si>
  <si>
    <t>CRA 18 A 42 45 TORRE 2 APTO 901 PASTO</t>
  </si>
  <si>
    <t>SE DESCONOCE</t>
  </si>
  <si>
    <t>MWM575</t>
  </si>
  <si>
    <t>21298480/0</t>
  </si>
  <si>
    <t>14/04/2013 AL 01/05/20214</t>
  </si>
  <si>
    <t>NO OBSERVO MONTO POR PT</t>
  </si>
  <si>
    <t>X</t>
  </si>
  <si>
    <t>MWM 575</t>
  </si>
  <si>
    <t>1.	PRESCRIPCIÓN DE LA ACCIÓN DERIVADA DEL CONTRATO DE SEGURO
2.	PRESCRIPCIÓN DE LA ACCIÓN CIVIL EN LOS TÉRMINOS DEL ARTÍCULO 2536 DEL CÓDIGO CIVIL.
3.	EXTINCIÓN DE LA OBLIGACIÓN, POR CUANTO ALLIANZ SEGUROS S.A. EFECTUÓ EL PAGO POR EL SALDO INSOLUTO DE LA OBLIGACIÓN DE ACUERDO CON EL MONTO INDEMNIZATORIO AL BENEFICIARIO ONEROSO CONFORME CON EL CONTRATO DE SEGURO – PAGO TOTAL.
4.	INEXISTENCIA DE RESPONSABILIDAD DE ALLIANZ SEGUROS S.A. ANTE EL CUMPLIMIENTO EN SUS DEBERES DE DILIGENCIA EN EL PROCESO DE INDEMNIZACIÓN.
5.	INCUMPLIMIENTO DE OBLIGACIONES A CARGO DEL ASEGURADO Y MORA CREDITORIA: EL DEMANDANTE NO REALIZÓ EL TRASPASO A ALLIANZ SEGUROS S.A. O LA CANCELACIÓN DE LA MATRÍCULA DEL VEHÍCULO.
6.	INEXISTENCIA DE RESPONSABILIDAD DE LA ASEGURADORA POR NO ACREDITACIÓN DEL NEXO CAUSAL
7.	IMPROCEDENCIA DEL RECONOCIMIENTO DEL LUCRO CESANTE
8.	IMPROCEDENTE RECONOCIMIENTO DEL DAÑO EMERGENTE SOLICITADO
9.	IMPROCEDENCIA DE LOS PERJUICIOS MORALES SOLICITADOS POR LA PARTE ACTORA.
10.	CARÁCTER MERAMENTE INDEMNIZATORIO QUE REVISTEN LOS CONTRATOS DE SEGUROS.
11.	ENRIQUECIMIENTO SIN JUSTA CAUSA.
12.	EN CUALQUIER CASO, DE NINGUNA FORMA SE PODRÁ CONDENAR A ALLIANZ S.A. ANTE LA INEXISTENCIA DE AMPARO QUE PUEDA SER AFECTADO: LA COBERTURA SE CIRCUNSCRIBE A LOS TÉRMINOS DE SU CLAUSULADO.
13.	DISPONIBILIDAD DEL VALOR ASEGURADO
14.	GENÉRICA O INNOMINADA</t>
  </si>
  <si>
    <t>DAÑOS</t>
  </si>
  <si>
    <t xml:space="preserve">El 13 de diciembre de 2013 ocurrió un accidente de tránsito en la vía que conduce de Neiva a Garzón Km 46+650, en el que se vio involucrado el vehículo tipo NISSAN VERSA de placa MWM 575, este vehículo estaba asegurado por ALLIANZ S.A., compañía que calificó al rodante como pérdida total . De acuerdo con el escrito de la demanda, desde la fecha del accidente el salvamento se encuentra en poder de la aseguradora y esta no ha realizado “la baja” de aquel ante la secretaría de tránsito; ante dicha omisión se le ha ocasionado perjuicios al demandante, puesto que aun figura como propietario del automotor, y por ello afirma que se le ha cobrado el impuesto vehicular desde el año 2014 y, que por ese motivo presenta un embargo de sus cuentas bancarias.
</t>
  </si>
  <si>
    <t xml:space="preserve">La contingencia se califica como REMOTA, toda vez que la acción derivada del contrato de seguro y la acción ordinaria civil se encuentran prescritas. Además, no se pretende afectar ninguno de los amparos de la póliza de Auto Liviano No. 021298480, sino que se depreca una responsabilidad extracontractual por el no pago del impuesto vehicular, desde la entrega del salvamento a Allianz Seguros S.A para la valoración de daños del siniestro del 13 de diciembre de 2013, pretensión que no está llamada a prosperar teniendo en cuenta que esa gestión le correspondía al asegurado, misma que le fue informada con anticipación y consignada en el contrato de seguro. 
Lo primero que debe tomarse en consideración es que la compañía fue vinculada a este proceso en virtud de la Póliza de Auto Liviano No. 021298480 tomada por el señor Juan Emerson Hernández para el vehículo de placa MWM 575, misma que fue afectada por el amparo de pérdida parcial por daños de mayor cuantía como resultado del siniestro del 13 de diciembre de 2013. Lo anterior trajo como consecuencia el pago al beneficiario oneroso COOPERATIVA MULTIACTIVA UNIÓN del 80% ($29.680.000), del valor asegurado para el amparo descrito. Ahora, lo que se discute en este proceso no es la afectación de la póliza, sino los cobros de impuestos que la secretaira de hacienda le ha hecho al señor Emerson desde la ocurrencia del accidente. Al respecto debe tenerse en cuenta que la matrícula no pudo ser cancelada, ni pudo efectuarse traspaso a Allianz Seguros S.A. dado que el vehículo contaba con una limitación a su dominio por parte de la fiscalía por haberse encontrado involucrado en un accidente en el que falleció un menor. En ese sentido, pese a que el salvamento ha permanecido en tenencia de Allianz Seguros S.A., el titular del dominio siempre ha sido el señor Juan Hernández, por lo tanto, ante la ausencia de la cancelación de la matrícula del vehículo o el traspaso de este a Allianz Seguros S.A., el pago del impuesto del carro de placa MWM 575 le corresponde al propietario. De modo que, la inconformidad por los embargos derivados del cobro del impuesto de este vehículo no puede considerarse como un incumplimiento de las obligaciones adquiridas por Allianz Seguros S.A. ni puede imputarse como fuente de responsabilidad. 
Sin perjuicio de todo lo expuesto, la contingencia se califica como remota dado que la acción derivada del contrato de seguro contenido en la Póliza de Auto Liviano No. 021298480 está prescrita en virtud de lo consagrado en el artículo 1081 del Código de Comercio. Ello por cuanto el accidente de tránsito que dio base a la acción acaeció el 13 de diciembre de 2013, con reconocimiento por pago de la compañía hecho el 18 de marzo de 2014, que interrumpió el término prescriptivo, por lo que el asegurado podía promover la acción hasta el 18 de marzo de 2016. No obstante, la demanda se presentó hasta el 09 de septiembre de 2024, cuando la prescripción ordinaria de los 2 años ya se había configurado. Adicionalmente, la acción ordinaria civil también se encuentra prescrita en los términos del artículo 2536 del Código Civil. Puesto que el accidente de tránsito que dio base a la acción acaeció el 13 de diciembre de 2013, con reconocimiento por pago de la compañía hecho el 18 de marzo de 2014, que interrumpió el término prescriptivo de 10 años, por lo que el asegurado podía promover la acción hasta el 18 de marzo de 2024, pero teniendo en cuenta la suspensión de términos de la emergencia sanitaria (3 meses y 14 días) y, la suspensión de términos por la solicitud de conciliación extrajudicial del 17 de abril de 2024 al 27 de mayo de 2024 (1 mes y 10 días), entonces, la acción ordinaria civil pudo ser elevada hasta el 14 de agosto de 2024. No obstante, la demanda se presentó hasta el 09 de septiembre de 2024, cuando la prescripción de la acción civil ordinaria decenal ya se había configurado.
Por lo tanto, se concluye que i) la acción ordinaria civil y la acción derivada del contrato de seguro están prescritas, ii) no existió incumplimiento contractual por parte de la aseguradora en el trámite indemnizatorio y, iii) No existe acto u omisión dañina por parte de Allianz Seguros S.A. que tenga nexo con el embargo de las cuentas del asegurado para el cobro del impuesto vehicular. Por ende, de la litis no se puede derivar alguna obligación para la compañía. </t>
  </si>
  <si>
    <t>Al margen de la calificación remota de la contingencia, se tendrá en cuenta como liquidación objetiva de las pretensiones un monto de  $ 33.754.693,03.
1 Daño moral: Siguiendo los lineamientos jurisprudenciales fijados por la Sala Civil de la Corte Suprema de Justicia para la tasación de los perjuicios morales y de ser demostrada la congoja del demandante derivada del embargo de su cuenta bancaria por alguna situación particular, esta se estima en la suma de $10.000.000. (De acuerdo con la Sentencia SC 10297, rad. 2003-00660-01 del 05/08/2014, con ponencia del Magistrado Ariel Salazar Martínez en la cual se otorgó el mismo monto por daño moral ante el sufrimiento por cobros de dineros que se hicieron  de manera constante e insistente durante largo tiempo-3 años-.)
2 Daño emergente: Se tendrá en cuenta la suma de $16.989.000 monto adeudado por concepto de impuesto vehicular desde el año 2014 a septiembre de 2021.  Suma que indexada a octubre de 2024 se estima en $ 22.205.814,89. No se tendrán en cuenta gastos por contratación de abogado, ya que no existe soporte probatorio del rubro destinado para tal fin.
3 Lucro cesante: Se tendrá en cuenta la suma de $1.185.000, como quiera que este es el valor retenido de la cuenta bancaria al mes de septiembre de 2021.  Monto que indexado a octubre de 2024 asciende a $ 1.548.878,14. No se reconoce lucro cesante futuro toda vez que no se discrimina el concepto de $80.311 por el cual se dejará de percibir la suma.</t>
  </si>
  <si>
    <t>022304232-991-4972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</si>
</sst>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LUDYVIDAIASD@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2" zoomScale="75" zoomScaleNormal="75" workbookViewId="0">
      <selection activeCell="B32" sqref="B32:C32"/>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3" t="s">
        <v>0</v>
      </c>
      <c r="B1" s="63"/>
      <c r="C1" s="63"/>
    </row>
    <row r="2" spans="1:3" x14ac:dyDescent="0.25">
      <c r="A2" s="5" t="s">
        <v>158</v>
      </c>
      <c r="B2" s="68" t="s">
        <v>194</v>
      </c>
      <c r="C2" s="69"/>
    </row>
    <row r="3" spans="1:3" x14ac:dyDescent="0.25">
      <c r="A3" s="5" t="s">
        <v>125</v>
      </c>
      <c r="B3" s="64" t="s">
        <v>195</v>
      </c>
      <c r="C3" s="65"/>
    </row>
    <row r="4" spans="1:3" x14ac:dyDescent="0.25">
      <c r="A4" s="5" t="s">
        <v>137</v>
      </c>
      <c r="B4" s="64" t="s">
        <v>196</v>
      </c>
      <c r="C4" s="65"/>
    </row>
    <row r="5" spans="1:3" ht="31.5" customHeight="1" x14ac:dyDescent="0.25">
      <c r="A5" s="5" t="s">
        <v>138</v>
      </c>
      <c r="B5" s="64" t="s">
        <v>197</v>
      </c>
      <c r="C5" s="65"/>
    </row>
    <row r="6" spans="1:3" x14ac:dyDescent="0.25">
      <c r="A6" s="5" t="s">
        <v>139</v>
      </c>
      <c r="B6" s="59" t="s">
        <v>104</v>
      </c>
      <c r="C6" s="59"/>
    </row>
    <row r="7" spans="1:3" x14ac:dyDescent="0.25">
      <c r="A7" s="25" t="s">
        <v>140</v>
      </c>
      <c r="B7" s="64" t="s">
        <v>112</v>
      </c>
      <c r="C7" s="65"/>
    </row>
    <row r="8" spans="1:3" ht="23.1" customHeight="1" x14ac:dyDescent="0.25">
      <c r="A8" s="26" t="s">
        <v>141</v>
      </c>
      <c r="B8" s="59" t="s">
        <v>208</v>
      </c>
      <c r="C8" s="59"/>
    </row>
    <row r="9" spans="1:3" x14ac:dyDescent="0.25">
      <c r="A9" s="26" t="s">
        <v>142</v>
      </c>
      <c r="B9" s="59">
        <v>19016509</v>
      </c>
      <c r="C9" s="59"/>
    </row>
    <row r="10" spans="1:3" x14ac:dyDescent="0.25">
      <c r="A10" s="26" t="s">
        <v>143</v>
      </c>
      <c r="B10" s="57" t="s">
        <v>199</v>
      </c>
      <c r="C10" s="57"/>
    </row>
    <row r="11" spans="1:3" ht="30" customHeight="1" x14ac:dyDescent="0.25">
      <c r="A11" s="27" t="s">
        <v>144</v>
      </c>
      <c r="B11" s="57">
        <v>3133950618</v>
      </c>
      <c r="C11" s="57"/>
    </row>
    <row r="12" spans="1:3" ht="30" customHeight="1" x14ac:dyDescent="0.25">
      <c r="A12" s="5" t="s">
        <v>145</v>
      </c>
      <c r="B12" s="58" t="s">
        <v>198</v>
      </c>
      <c r="C12" s="57"/>
    </row>
    <row r="13" spans="1:3" x14ac:dyDescent="0.25">
      <c r="A13" s="5" t="s">
        <v>146</v>
      </c>
      <c r="B13" s="59" t="s">
        <v>200</v>
      </c>
      <c r="C13" s="59"/>
    </row>
    <row r="14" spans="1:3" x14ac:dyDescent="0.25">
      <c r="A14" s="5" t="s">
        <v>147</v>
      </c>
      <c r="B14" s="60">
        <v>23263</v>
      </c>
      <c r="C14" s="59"/>
    </row>
    <row r="15" spans="1:3" x14ac:dyDescent="0.25">
      <c r="A15" s="5" t="s">
        <v>148</v>
      </c>
      <c r="B15" s="59">
        <v>50</v>
      </c>
      <c r="C15" s="59"/>
    </row>
    <row r="16" spans="1:3" x14ac:dyDescent="0.25">
      <c r="A16" s="5" t="s">
        <v>149</v>
      </c>
      <c r="B16" s="59" t="s">
        <v>123</v>
      </c>
      <c r="C16" s="59"/>
    </row>
    <row r="17" spans="1:3" ht="15" customHeight="1" x14ac:dyDescent="0.25">
      <c r="A17" s="5" t="s">
        <v>150</v>
      </c>
      <c r="B17" s="57" t="s">
        <v>85</v>
      </c>
      <c r="C17" s="57"/>
    </row>
    <row r="18" spans="1:3" x14ac:dyDescent="0.25">
      <c r="A18" s="5" t="s">
        <v>151</v>
      </c>
      <c r="B18" s="57" t="s">
        <v>200</v>
      </c>
      <c r="C18" s="57"/>
    </row>
    <row r="19" spans="1:3" ht="18.75" customHeight="1" x14ac:dyDescent="0.25">
      <c r="A19" s="5" t="s">
        <v>152</v>
      </c>
      <c r="B19" s="66" t="s">
        <v>200</v>
      </c>
      <c r="C19" s="67"/>
    </row>
    <row r="20" spans="1:3" x14ac:dyDescent="0.25">
      <c r="A20" s="5" t="s">
        <v>153</v>
      </c>
      <c r="B20" s="59" t="s">
        <v>200</v>
      </c>
      <c r="C20" s="59"/>
    </row>
    <row r="21" spans="1:3" ht="17.25" customHeight="1" x14ac:dyDescent="0.25">
      <c r="A21" s="5" t="s">
        <v>154</v>
      </c>
      <c r="B21" s="57" t="s">
        <v>93</v>
      </c>
      <c r="C21" s="57"/>
    </row>
    <row r="22" spans="1:3" x14ac:dyDescent="0.25">
      <c r="A22" s="26" t="s">
        <v>155</v>
      </c>
      <c r="B22" s="56">
        <v>41621</v>
      </c>
      <c r="C22" s="53"/>
    </row>
    <row r="23" spans="1:3" x14ac:dyDescent="0.25">
      <c r="A23" s="26" t="s">
        <v>156</v>
      </c>
      <c r="B23" s="55">
        <v>45399</v>
      </c>
      <c r="C23" s="53"/>
    </row>
    <row r="24" spans="1:3" x14ac:dyDescent="0.25">
      <c r="A24" s="26" t="s">
        <v>157</v>
      </c>
      <c r="B24" s="55">
        <v>45439</v>
      </c>
      <c r="C24" s="53"/>
    </row>
    <row r="25" spans="1:3" x14ac:dyDescent="0.25">
      <c r="A25" s="70" t="s">
        <v>119</v>
      </c>
      <c r="B25" s="53" t="s">
        <v>209</v>
      </c>
      <c r="C25" s="54"/>
    </row>
    <row r="26" spans="1:3" x14ac:dyDescent="0.25">
      <c r="A26" s="70"/>
      <c r="B26" s="54"/>
      <c r="C26" s="54"/>
    </row>
    <row r="27" spans="1:3" ht="100.5" customHeight="1" x14ac:dyDescent="0.25">
      <c r="A27" s="70"/>
      <c r="B27" s="54"/>
      <c r="C27" s="54"/>
    </row>
    <row r="28" spans="1:3" x14ac:dyDescent="0.25">
      <c r="A28" s="26" t="s">
        <v>159</v>
      </c>
      <c r="B28" s="59" t="s">
        <v>197</v>
      </c>
      <c r="C28" s="59"/>
    </row>
    <row r="29" spans="1:3" x14ac:dyDescent="0.25">
      <c r="A29" s="26" t="s">
        <v>160</v>
      </c>
      <c r="B29" s="59">
        <v>19016509</v>
      </c>
      <c r="C29" s="59"/>
    </row>
    <row r="30" spans="1:3" x14ac:dyDescent="0.25">
      <c r="A30" s="26" t="s">
        <v>161</v>
      </c>
      <c r="B30" s="54" t="s">
        <v>201</v>
      </c>
      <c r="C30" s="54"/>
    </row>
    <row r="31" spans="1:3" x14ac:dyDescent="0.25">
      <c r="A31" s="26" t="s">
        <v>162</v>
      </c>
      <c r="B31" s="54" t="s">
        <v>200</v>
      </c>
      <c r="C31" s="54"/>
    </row>
    <row r="32" spans="1:3" x14ac:dyDescent="0.25">
      <c r="A32" s="26" t="s">
        <v>163</v>
      </c>
      <c r="B32" s="61">
        <v>45596</v>
      </c>
      <c r="C32" s="62"/>
    </row>
    <row r="33" spans="1:3" x14ac:dyDescent="0.25">
      <c r="A33" s="5" t="s">
        <v>164</v>
      </c>
      <c r="B33" s="60">
        <v>45597</v>
      </c>
      <c r="C33" s="60"/>
    </row>
    <row r="34" spans="1:3" ht="45" x14ac:dyDescent="0.25">
      <c r="A34" s="5" t="s">
        <v>165</v>
      </c>
      <c r="B34" s="60">
        <v>45628</v>
      </c>
      <c r="C34" s="5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007BA0BB-A022-41BD-832A-A30335F11A3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6" sqref="B6:C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1" t="s">
        <v>10</v>
      </c>
      <c r="B1" s="71"/>
      <c r="C1" s="71"/>
    </row>
    <row r="2" spans="1:3" ht="15.75" customHeight="1" x14ac:dyDescent="0.25">
      <c r="A2" s="20" t="s">
        <v>11</v>
      </c>
      <c r="B2" s="72" t="s">
        <v>212</v>
      </c>
      <c r="C2" s="73"/>
    </row>
    <row r="3" spans="1:3" s="2" customFormat="1" x14ac:dyDescent="0.25">
      <c r="A3" s="5" t="s">
        <v>1</v>
      </c>
      <c r="B3" s="59" t="str">
        <f>'AUTOS  NOTA 322'!B2:C2</f>
        <v>11001400304820240127800</v>
      </c>
      <c r="C3" s="59"/>
    </row>
    <row r="4" spans="1:3" s="2" customFormat="1" x14ac:dyDescent="0.25">
      <c r="A4" s="5" t="s">
        <v>2</v>
      </c>
      <c r="B4" s="59" t="str">
        <f>'AUTOS  NOTA 322'!B3:C3</f>
        <v>48 CIVIL MUNICIPAL DE BOGOTA</v>
      </c>
      <c r="C4" s="59"/>
    </row>
    <row r="5" spans="1:3" s="2" customFormat="1" x14ac:dyDescent="0.25">
      <c r="A5" s="5" t="s">
        <v>3</v>
      </c>
      <c r="B5" s="59" t="str">
        <f>'AUTOS  NOTA 322'!B4:C4</f>
        <v>ALLIANZ SEGUROS S.A.</v>
      </c>
      <c r="C5" s="59"/>
    </row>
    <row r="6" spans="1:3" s="2" customFormat="1" x14ac:dyDescent="0.25">
      <c r="A6" s="5" t="s">
        <v>4</v>
      </c>
      <c r="B6" s="59" t="str">
        <f>'AUTOS  NOTA 322'!B5:C5</f>
        <v>JUAN EMERSON HERNANDEZ MARTINEZ</v>
      </c>
      <c r="C6" s="59"/>
    </row>
    <row r="7" spans="1:3" s="2" customFormat="1" x14ac:dyDescent="0.25">
      <c r="A7" s="5" t="s">
        <v>5</v>
      </c>
      <c r="B7" s="59" t="str">
        <f>'AUTOS  NOTA 322'!B6:C6</f>
        <v>DEMANDA DIRECTA</v>
      </c>
      <c r="C7" s="59"/>
    </row>
    <row r="8" spans="1:3" s="2" customFormat="1" x14ac:dyDescent="0.25">
      <c r="A8" s="29" t="s">
        <v>101</v>
      </c>
      <c r="B8" s="59" t="str">
        <f>'AUTOS  NOTA 322'!B7:C8</f>
        <v>DAÑOS</v>
      </c>
      <c r="C8" s="59"/>
    </row>
    <row r="9" spans="1:3" x14ac:dyDescent="0.25">
      <c r="A9" s="20" t="s">
        <v>12</v>
      </c>
      <c r="B9" s="59" t="s">
        <v>202</v>
      </c>
      <c r="C9" s="59"/>
    </row>
    <row r="10" spans="1:3" x14ac:dyDescent="0.25">
      <c r="A10" s="20" t="s">
        <v>9</v>
      </c>
      <c r="B10" s="59" t="s">
        <v>112</v>
      </c>
      <c r="C10" s="59"/>
    </row>
    <row r="11" spans="1:3" x14ac:dyDescent="0.25">
      <c r="A11" s="20" t="s">
        <v>13</v>
      </c>
      <c r="B11" s="86" t="s">
        <v>204</v>
      </c>
      <c r="C11" s="87"/>
    </row>
    <row r="12" spans="1:3" x14ac:dyDescent="0.25">
      <c r="A12" s="20" t="s">
        <v>115</v>
      </c>
      <c r="B12" s="86" t="s">
        <v>204</v>
      </c>
      <c r="C12" s="87"/>
    </row>
    <row r="13" spans="1:3" x14ac:dyDescent="0.25">
      <c r="A13" s="20" t="s">
        <v>14</v>
      </c>
      <c r="B13" s="64" t="s">
        <v>76</v>
      </c>
      <c r="C13" s="65"/>
    </row>
    <row r="14" spans="1:3" x14ac:dyDescent="0.25">
      <c r="A14" s="20" t="s">
        <v>15</v>
      </c>
      <c r="B14" s="57" t="s">
        <v>203</v>
      </c>
      <c r="C14" s="59"/>
    </row>
    <row r="15" spans="1:3" x14ac:dyDescent="0.25">
      <c r="A15" s="20" t="s">
        <v>16</v>
      </c>
      <c r="B15" s="59" t="s">
        <v>17</v>
      </c>
      <c r="C15" s="59"/>
    </row>
    <row r="16" spans="1:3" x14ac:dyDescent="0.25">
      <c r="A16" s="20" t="s">
        <v>18</v>
      </c>
      <c r="B16" s="59"/>
      <c r="C16" s="59"/>
    </row>
    <row r="17" spans="1:3" x14ac:dyDescent="0.25">
      <c r="A17" s="88" t="s">
        <v>19</v>
      </c>
      <c r="B17" s="59"/>
      <c r="C17" s="59"/>
    </row>
    <row r="18" spans="1:3" x14ac:dyDescent="0.25">
      <c r="A18" s="89"/>
      <c r="B18" s="10" t="s">
        <v>21</v>
      </c>
      <c r="C18" s="10" t="s">
        <v>22</v>
      </c>
    </row>
    <row r="19" spans="1:3" x14ac:dyDescent="0.25">
      <c r="A19" s="89"/>
      <c r="B19" s="6"/>
      <c r="C19" s="6"/>
    </row>
    <row r="20" spans="1:3" x14ac:dyDescent="0.25">
      <c r="A20" s="89"/>
      <c r="B20" s="6"/>
      <c r="C20" s="6"/>
    </row>
    <row r="21" spans="1:3" x14ac:dyDescent="0.25">
      <c r="A21" s="90"/>
      <c r="B21" s="6"/>
      <c r="C21" s="6"/>
    </row>
    <row r="22" spans="1:3" x14ac:dyDescent="0.25">
      <c r="A22" s="20" t="s">
        <v>23</v>
      </c>
      <c r="B22" s="59" t="s">
        <v>27</v>
      </c>
      <c r="C22" s="59"/>
    </row>
    <row r="23" spans="1:3" x14ac:dyDescent="0.25">
      <c r="A23" s="20" t="s">
        <v>24</v>
      </c>
      <c r="B23" s="91" t="s">
        <v>27</v>
      </c>
      <c r="C23" s="92"/>
    </row>
    <row r="24" spans="1:3" x14ac:dyDescent="0.25">
      <c r="A24" s="20" t="s">
        <v>25</v>
      </c>
      <c r="B24" s="59" t="s">
        <v>88</v>
      </c>
      <c r="C24" s="59"/>
    </row>
    <row r="25" spans="1:3" x14ac:dyDescent="0.25">
      <c r="A25" s="20" t="s">
        <v>26</v>
      </c>
      <c r="B25" s="59"/>
      <c r="C25" s="59"/>
    </row>
    <row r="26" spans="1:3" x14ac:dyDescent="0.25">
      <c r="A26" s="20" t="s">
        <v>28</v>
      </c>
      <c r="B26" s="59"/>
      <c r="C26" s="59"/>
    </row>
    <row r="27" spans="1:3" x14ac:dyDescent="0.25">
      <c r="A27" s="19" t="s">
        <v>29</v>
      </c>
      <c r="B27" s="59" t="s">
        <v>27</v>
      </c>
      <c r="C27" s="59"/>
    </row>
    <row r="28" spans="1:3" x14ac:dyDescent="0.25">
      <c r="A28" s="74" t="s">
        <v>30</v>
      </c>
      <c r="B28" s="74"/>
      <c r="C28" s="74"/>
    </row>
    <row r="29" spans="1:3" x14ac:dyDescent="0.25">
      <c r="A29" s="84" t="s">
        <v>31</v>
      </c>
      <c r="B29" s="85"/>
      <c r="C29" s="11" t="s">
        <v>205</v>
      </c>
    </row>
    <row r="30" spans="1:3" x14ac:dyDescent="0.25">
      <c r="A30" s="84" t="s">
        <v>32</v>
      </c>
      <c r="B30" s="85"/>
      <c r="C30" s="11" t="s">
        <v>205</v>
      </c>
    </row>
    <row r="31" spans="1:3" x14ac:dyDescent="0.25">
      <c r="A31" s="84" t="s">
        <v>33</v>
      </c>
      <c r="B31" s="85"/>
      <c r="C31" s="12" t="s">
        <v>205</v>
      </c>
    </row>
    <row r="32" spans="1:3" x14ac:dyDescent="0.25">
      <c r="A32" s="84" t="s">
        <v>34</v>
      </c>
      <c r="B32" s="85"/>
      <c r="C32" s="11"/>
    </row>
    <row r="33" spans="1:3" x14ac:dyDescent="0.25">
      <c r="A33" s="84" t="s">
        <v>35</v>
      </c>
      <c r="B33" s="85"/>
      <c r="C33" s="11"/>
    </row>
    <row r="34" spans="1:3" x14ac:dyDescent="0.25">
      <c r="A34" s="84" t="s">
        <v>36</v>
      </c>
      <c r="B34" s="85"/>
      <c r="C34" s="13"/>
    </row>
    <row r="35" spans="1:3" x14ac:dyDescent="0.25">
      <c r="A35" s="75" t="s">
        <v>37</v>
      </c>
      <c r="B35" s="76"/>
      <c r="C35" s="14"/>
    </row>
    <row r="36" spans="1:3" x14ac:dyDescent="0.25">
      <c r="A36" s="75" t="s">
        <v>38</v>
      </c>
      <c r="B36" s="76"/>
      <c r="C36" s="15"/>
    </row>
    <row r="37" spans="1:3" x14ac:dyDescent="0.25">
      <c r="A37" s="77" t="s">
        <v>39</v>
      </c>
      <c r="B37" s="78"/>
      <c r="C37" s="15"/>
    </row>
    <row r="38" spans="1:3" x14ac:dyDescent="0.25">
      <c r="A38" s="79"/>
      <c r="B38" s="80"/>
      <c r="C38" s="15"/>
    </row>
    <row r="39" spans="1:3" x14ac:dyDescent="0.25">
      <c r="A39" s="81"/>
      <c r="B39" s="82"/>
      <c r="C39" s="15"/>
    </row>
    <row r="40" spans="1:3" x14ac:dyDescent="0.25">
      <c r="A40" s="83" t="s">
        <v>40</v>
      </c>
      <c r="B40" s="83"/>
      <c r="C40" s="83"/>
    </row>
    <row r="41" spans="1:3" x14ac:dyDescent="0.25">
      <c r="A41" s="17" t="s">
        <v>41</v>
      </c>
      <c r="B41" s="18"/>
      <c r="C41" s="15"/>
    </row>
    <row r="42" spans="1:3" x14ac:dyDescent="0.25">
      <c r="A42" s="75" t="s">
        <v>42</v>
      </c>
      <c r="B42" s="76"/>
      <c r="C42" s="15"/>
    </row>
    <row r="43" spans="1:3" x14ac:dyDescent="0.25">
      <c r="A43" s="75" t="s">
        <v>43</v>
      </c>
      <c r="B43" s="76"/>
      <c r="C43" s="15"/>
    </row>
    <row r="44" spans="1:3" x14ac:dyDescent="0.25">
      <c r="A44" s="17" t="s">
        <v>44</v>
      </c>
      <c r="B44" s="18"/>
      <c r="C44" s="15"/>
    </row>
    <row r="45" spans="1:3" x14ac:dyDescent="0.25">
      <c r="A45" s="17" t="s">
        <v>45</v>
      </c>
      <c r="B45" s="18"/>
      <c r="C45" s="15"/>
    </row>
    <row r="46" spans="1:3" x14ac:dyDescent="0.25">
      <c r="A46" s="75" t="s">
        <v>46</v>
      </c>
      <c r="B46" s="76"/>
      <c r="C46" s="15"/>
    </row>
    <row r="47" spans="1:3" x14ac:dyDescent="0.25">
      <c r="A47" s="17" t="s">
        <v>47</v>
      </c>
      <c r="B47" s="16"/>
      <c r="C47" s="15"/>
    </row>
    <row r="48" spans="1:3" x14ac:dyDescent="0.25">
      <c r="A48" s="75" t="s">
        <v>48</v>
      </c>
      <c r="B48" s="76"/>
      <c r="C48" s="15"/>
    </row>
    <row r="49" spans="1:3" x14ac:dyDescent="0.25">
      <c r="A49" s="75" t="s">
        <v>49</v>
      </c>
      <c r="B49" s="76"/>
      <c r="C49" s="15"/>
    </row>
    <row r="50" spans="1:3" x14ac:dyDescent="0.25">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80" zoomScaleNormal="80" workbookViewId="0">
      <selection activeCell="A6" sqref="A6"/>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7" t="s">
        <v>50</v>
      </c>
      <c r="B1" s="97"/>
      <c r="C1" s="97"/>
    </row>
    <row r="2" spans="1:9" ht="15" customHeight="1" x14ac:dyDescent="0.25">
      <c r="A2" s="33" t="s">
        <v>11</v>
      </c>
      <c r="B2" s="98" t="str">
        <f>'AUTOS NOTA 321'!B2:C2</f>
        <v>022304232-991-4972</v>
      </c>
      <c r="C2" s="99"/>
    </row>
    <row r="3" spans="1:9" x14ac:dyDescent="0.25">
      <c r="A3" s="34" t="s">
        <v>1</v>
      </c>
      <c r="B3" s="102" t="str">
        <f>'AUTOS  NOTA 322'!B2:C2</f>
        <v>11001400304820240127800</v>
      </c>
      <c r="C3" s="102"/>
    </row>
    <row r="4" spans="1:9" x14ac:dyDescent="0.25">
      <c r="A4" s="34" t="s">
        <v>2</v>
      </c>
      <c r="B4" s="102" t="str">
        <f>'AUTOS  NOTA 322'!B3:C3</f>
        <v>48 CIVIL MUNICIPAL DE BOGOTA</v>
      </c>
      <c r="C4" s="102"/>
    </row>
    <row r="5" spans="1:9" x14ac:dyDescent="0.25">
      <c r="A5" s="34" t="s">
        <v>3</v>
      </c>
      <c r="B5" s="102" t="str">
        <f>'AUTOS  NOTA 322'!B4:C4</f>
        <v>ALLIANZ SEGUROS S.A.</v>
      </c>
      <c r="C5" s="102"/>
    </row>
    <row r="6" spans="1:9" ht="15" customHeight="1" x14ac:dyDescent="0.25">
      <c r="A6" s="34" t="s">
        <v>4</v>
      </c>
      <c r="B6" s="102" t="str">
        <f>'AUTOS  NOTA 322'!B5:C5</f>
        <v>JUAN EMERSON HERNANDEZ MARTINEZ</v>
      </c>
      <c r="C6" s="102"/>
    </row>
    <row r="7" spans="1:9" x14ac:dyDescent="0.25">
      <c r="A7" s="34" t="s">
        <v>5</v>
      </c>
      <c r="B7" s="102" t="str">
        <f>'AUTOS  NOTA 322'!B6:C6</f>
        <v>DEMANDA DIRECTA</v>
      </c>
      <c r="C7" s="102"/>
    </row>
    <row r="8" spans="1:9" x14ac:dyDescent="0.25">
      <c r="A8" s="36" t="s">
        <v>101</v>
      </c>
      <c r="B8" s="102" t="str">
        <f>'AUTOS  NOTA 322'!B7:C8</f>
        <v>DAÑOS</v>
      </c>
      <c r="C8" s="102"/>
    </row>
    <row r="9" spans="1:9" x14ac:dyDescent="0.25">
      <c r="A9" s="34" t="s">
        <v>51</v>
      </c>
      <c r="B9" s="95">
        <f>SUM(C11,C12,C14,C15,C17)</f>
        <v>111060268</v>
      </c>
      <c r="C9" s="96"/>
    </row>
    <row r="10" spans="1:9" x14ac:dyDescent="0.25">
      <c r="A10" s="103" t="s">
        <v>52</v>
      </c>
      <c r="B10" s="100" t="s">
        <v>53</v>
      </c>
      <c r="C10" s="101"/>
    </row>
    <row r="11" spans="1:9" x14ac:dyDescent="0.25">
      <c r="A11" s="103"/>
      <c r="B11" s="35" t="s">
        <v>54</v>
      </c>
      <c r="C11" s="30">
        <v>3419335</v>
      </c>
    </row>
    <row r="12" spans="1:9" x14ac:dyDescent="0.25">
      <c r="A12" s="103"/>
      <c r="B12" s="35" t="s">
        <v>55</v>
      </c>
      <c r="C12" s="30">
        <v>55640933</v>
      </c>
    </row>
    <row r="13" spans="1:9" x14ac:dyDescent="0.25">
      <c r="A13" s="103"/>
      <c r="B13" s="100"/>
      <c r="C13" s="101"/>
    </row>
    <row r="14" spans="1:9" x14ac:dyDescent="0.25">
      <c r="A14" s="103"/>
      <c r="B14" s="35" t="s">
        <v>98</v>
      </c>
      <c r="C14" s="38">
        <v>52000000</v>
      </c>
    </row>
    <row r="15" spans="1:9" x14ac:dyDescent="0.25">
      <c r="A15" s="103"/>
      <c r="B15" s="35" t="s">
        <v>99</v>
      </c>
      <c r="C15" s="38"/>
      <c r="E15" s="41" t="s">
        <v>57</v>
      </c>
      <c r="F15" s="42">
        <v>0.7</v>
      </c>
    </row>
    <row r="16" spans="1:9" x14ac:dyDescent="0.25">
      <c r="A16" s="103"/>
      <c r="B16" s="100" t="s">
        <v>58</v>
      </c>
      <c r="C16" s="101"/>
      <c r="E16" s="41" t="s">
        <v>59</v>
      </c>
      <c r="F16" s="43">
        <v>0.3</v>
      </c>
      <c r="I16" s="44"/>
    </row>
    <row r="17" spans="1:9" x14ac:dyDescent="0.25">
      <c r="A17" s="103"/>
      <c r="B17" s="35"/>
      <c r="C17" s="39"/>
      <c r="F17" s="45"/>
      <c r="I17" s="44"/>
    </row>
    <row r="18" spans="1:9" ht="23.25" customHeight="1" x14ac:dyDescent="0.25">
      <c r="A18" s="37" t="s">
        <v>60</v>
      </c>
      <c r="B18" s="98" t="s">
        <v>61</v>
      </c>
      <c r="C18" s="99"/>
    </row>
    <row r="19" spans="1:9" ht="30" x14ac:dyDescent="0.25">
      <c r="A19" s="34" t="s">
        <v>62</v>
      </c>
      <c r="B19" s="111" t="s">
        <v>210</v>
      </c>
      <c r="C19" s="112"/>
    </row>
    <row r="20" spans="1:9" ht="15" customHeight="1" x14ac:dyDescent="0.25">
      <c r="A20" s="46" t="s">
        <v>63</v>
      </c>
      <c r="B20" s="108">
        <f>((C22+C23+C25+C26+C30+C28+C32+C34+C29+C33)-C37-C38)*C36*C39</f>
        <v>33754693.030000001</v>
      </c>
      <c r="C20" s="108"/>
    </row>
    <row r="21" spans="1:9" x14ac:dyDescent="0.25">
      <c r="A21" s="37" t="s">
        <v>64</v>
      </c>
      <c r="B21" s="113" t="s">
        <v>53</v>
      </c>
      <c r="C21" s="114"/>
    </row>
    <row r="22" spans="1:9" x14ac:dyDescent="0.25">
      <c r="A22" s="106"/>
      <c r="B22" s="35" t="s">
        <v>54</v>
      </c>
      <c r="C22" s="30">
        <v>1548878.14</v>
      </c>
    </row>
    <row r="23" spans="1:9" x14ac:dyDescent="0.25">
      <c r="A23" s="107"/>
      <c r="B23" s="35" t="s">
        <v>55</v>
      </c>
      <c r="C23" s="30">
        <v>22205814.890000001</v>
      </c>
    </row>
    <row r="24" spans="1:9" x14ac:dyDescent="0.25">
      <c r="A24" s="107"/>
      <c r="B24" s="100" t="s">
        <v>56</v>
      </c>
      <c r="C24" s="101"/>
    </row>
    <row r="25" spans="1:9" x14ac:dyDescent="0.25">
      <c r="A25" s="107"/>
      <c r="B25" s="35" t="s">
        <v>98</v>
      </c>
      <c r="C25" s="30">
        <v>10000000</v>
      </c>
    </row>
    <row r="26" spans="1:9" ht="29.1" customHeight="1" x14ac:dyDescent="0.25">
      <c r="A26" s="107"/>
      <c r="B26" s="35" t="s">
        <v>100</v>
      </c>
      <c r="C26" s="30">
        <v>0</v>
      </c>
    </row>
    <row r="27" spans="1:9" x14ac:dyDescent="0.25">
      <c r="A27" s="107"/>
      <c r="B27" s="100" t="s">
        <v>120</v>
      </c>
      <c r="C27" s="101"/>
    </row>
    <row r="28" spans="1:9" x14ac:dyDescent="0.25">
      <c r="A28" s="107"/>
      <c r="B28" s="35" t="s">
        <v>206</v>
      </c>
      <c r="C28" s="30">
        <v>0</v>
      </c>
    </row>
    <row r="29" spans="1:9" x14ac:dyDescent="0.25">
      <c r="A29" s="107"/>
      <c r="B29" s="35" t="s">
        <v>54</v>
      </c>
      <c r="C29" s="30"/>
    </row>
    <row r="30" spans="1:9" x14ac:dyDescent="0.25">
      <c r="A30" s="107"/>
      <c r="B30" s="35" t="s">
        <v>55</v>
      </c>
      <c r="C30" s="30">
        <v>0</v>
      </c>
    </row>
    <row r="31" spans="1:9" x14ac:dyDescent="0.25">
      <c r="A31" s="107"/>
      <c r="B31" s="100" t="s">
        <v>121</v>
      </c>
      <c r="C31" s="101"/>
    </row>
    <row r="32" spans="1:9" x14ac:dyDescent="0.25">
      <c r="A32" s="107"/>
      <c r="B32" s="35"/>
      <c r="C32" s="30"/>
    </row>
    <row r="33" spans="1:3" x14ac:dyDescent="0.25">
      <c r="A33" s="107"/>
      <c r="B33" s="35" t="s">
        <v>54</v>
      </c>
      <c r="C33" s="30">
        <v>0</v>
      </c>
    </row>
    <row r="34" spans="1:3" x14ac:dyDescent="0.25">
      <c r="A34" s="107"/>
      <c r="B34" s="35" t="s">
        <v>55</v>
      </c>
      <c r="C34" s="30">
        <v>0</v>
      </c>
    </row>
    <row r="35" spans="1:3" x14ac:dyDescent="0.25">
      <c r="A35" s="107"/>
      <c r="B35" s="100" t="s">
        <v>114</v>
      </c>
      <c r="C35" s="101"/>
    </row>
    <row r="36" spans="1:3" x14ac:dyDescent="0.25">
      <c r="A36" s="107"/>
      <c r="B36" s="35" t="s">
        <v>124</v>
      </c>
      <c r="C36" s="31">
        <v>1</v>
      </c>
    </row>
    <row r="37" spans="1:3" x14ac:dyDescent="0.25">
      <c r="A37" s="107"/>
      <c r="B37" s="35" t="s">
        <v>115</v>
      </c>
      <c r="C37" s="32">
        <v>0</v>
      </c>
    </row>
    <row r="38" spans="1:3" x14ac:dyDescent="0.25">
      <c r="A38" s="107"/>
      <c r="B38" s="35" t="s">
        <v>166</v>
      </c>
      <c r="C38" s="32"/>
    </row>
    <row r="39" spans="1:3" x14ac:dyDescent="0.25">
      <c r="A39" s="107"/>
      <c r="B39" s="35" t="s">
        <v>128</v>
      </c>
      <c r="C39" s="31">
        <v>1</v>
      </c>
    </row>
    <row r="40" spans="1:3" x14ac:dyDescent="0.25">
      <c r="A40" s="47" t="s">
        <v>65</v>
      </c>
      <c r="B40" s="108">
        <f>IFERROR(B20*(VLOOKUP(B18,E15:F17,2,0)),16666)</f>
        <v>16666</v>
      </c>
      <c r="C40" s="108"/>
    </row>
    <row r="41" spans="1:3" ht="93" customHeight="1" x14ac:dyDescent="0.25">
      <c r="A41" s="34" t="s">
        <v>122</v>
      </c>
      <c r="B41" s="109" t="s">
        <v>211</v>
      </c>
      <c r="C41" s="110"/>
    </row>
    <row r="42" spans="1:3" ht="211.5" customHeight="1" x14ac:dyDescent="0.25">
      <c r="A42" s="34" t="s">
        <v>66</v>
      </c>
      <c r="B42" s="104" t="s">
        <v>207</v>
      </c>
      <c r="C42" s="105"/>
    </row>
    <row r="45" spans="1:3" ht="26.25" x14ac:dyDescent="0.25">
      <c r="A45" s="93" t="s">
        <v>167</v>
      </c>
      <c r="B45" s="93"/>
      <c r="C45" s="93"/>
    </row>
    <row r="46" spans="1:3" x14ac:dyDescent="0.25">
      <c r="A46" s="94" t="s">
        <v>168</v>
      </c>
      <c r="B46" s="94"/>
      <c r="C46" s="94"/>
    </row>
    <row r="47" spans="1:3" x14ac:dyDescent="0.25">
      <c r="A47" s="48" t="s">
        <v>169</v>
      </c>
      <c r="B47" s="48" t="s">
        <v>170</v>
      </c>
      <c r="C47" s="49" t="s">
        <v>171</v>
      </c>
    </row>
    <row r="48" spans="1:3" ht="27" x14ac:dyDescent="0.25">
      <c r="A48" s="50" t="s">
        <v>172</v>
      </c>
      <c r="B48" s="51" t="s">
        <v>27</v>
      </c>
      <c r="C48" s="50" t="s">
        <v>173</v>
      </c>
    </row>
    <row r="49" spans="1:3" ht="40.5" x14ac:dyDescent="0.25">
      <c r="A49" s="50" t="s">
        <v>174</v>
      </c>
      <c r="B49" s="51" t="s">
        <v>27</v>
      </c>
      <c r="C49" s="50" t="s">
        <v>175</v>
      </c>
    </row>
    <row r="50" spans="1:3" ht="27" x14ac:dyDescent="0.25">
      <c r="A50" s="50" t="s">
        <v>176</v>
      </c>
      <c r="B50" s="51" t="s">
        <v>27</v>
      </c>
      <c r="C50" s="50" t="s">
        <v>177</v>
      </c>
    </row>
    <row r="51" spans="1:3" x14ac:dyDescent="0.25">
      <c r="A51" s="50" t="s">
        <v>178</v>
      </c>
      <c r="B51" s="51" t="s">
        <v>27</v>
      </c>
      <c r="C51" s="50" t="s">
        <v>179</v>
      </c>
    </row>
    <row r="52" spans="1:3" x14ac:dyDescent="0.25">
      <c r="A52" s="50" t="s">
        <v>180</v>
      </c>
      <c r="B52" s="51" t="s">
        <v>27</v>
      </c>
      <c r="C52" s="52"/>
    </row>
    <row r="53" spans="1:3" x14ac:dyDescent="0.25">
      <c r="A53" s="50" t="s">
        <v>181</v>
      </c>
      <c r="B53" s="51"/>
      <c r="C53" s="50" t="s">
        <v>182</v>
      </c>
    </row>
    <row r="54" spans="1:3" ht="27" x14ac:dyDescent="0.25">
      <c r="A54" s="50" t="s">
        <v>183</v>
      </c>
      <c r="B54" s="51" t="s">
        <v>27</v>
      </c>
      <c r="C54" s="50" t="s">
        <v>184</v>
      </c>
    </row>
    <row r="55" spans="1:3" x14ac:dyDescent="0.25">
      <c r="A55" s="50" t="s">
        <v>185</v>
      </c>
      <c r="B55" s="51" t="s">
        <v>27</v>
      </c>
      <c r="C55" s="52" t="s">
        <v>186</v>
      </c>
    </row>
    <row r="56" spans="1:3" ht="27" x14ac:dyDescent="0.25">
      <c r="A56" s="50" t="s">
        <v>187</v>
      </c>
      <c r="B56" s="51" t="s">
        <v>27</v>
      </c>
      <c r="C56" s="52" t="s">
        <v>188</v>
      </c>
    </row>
    <row r="57" spans="1:3" ht="27" x14ac:dyDescent="0.25">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1" t="s">
        <v>67</v>
      </c>
      <c r="B1" s="71"/>
      <c r="C1" s="71"/>
    </row>
    <row r="2" spans="1:3" x14ac:dyDescent="0.25">
      <c r="A2" s="20" t="s">
        <v>11</v>
      </c>
      <c r="B2" s="91" t="str">
        <f>'AUTOS NOTA 324-478'!B2:C2</f>
        <v>022304232-991-4972</v>
      </c>
      <c r="C2" s="92"/>
    </row>
    <row r="3" spans="1:3" x14ac:dyDescent="0.25">
      <c r="A3" s="5" t="s">
        <v>1</v>
      </c>
      <c r="B3" s="59" t="str">
        <f>'AUTOS  NOTA 322'!B2:C2</f>
        <v>11001400304820240127800</v>
      </c>
      <c r="C3" s="59"/>
    </row>
    <row r="4" spans="1:3" x14ac:dyDescent="0.25">
      <c r="A4" s="5" t="s">
        <v>2</v>
      </c>
      <c r="B4" s="59" t="str">
        <f>'AUTOS  NOTA 322'!B3:C3</f>
        <v>48 CIVIL MUNICIPAL DE BOGOTA</v>
      </c>
      <c r="C4" s="59"/>
    </row>
    <row r="5" spans="1:3" x14ac:dyDescent="0.25">
      <c r="A5" s="5" t="s">
        <v>3</v>
      </c>
      <c r="B5" s="59" t="str">
        <f>'AUTOS  NOTA 322'!B4:C4</f>
        <v>ALLIANZ SEGUROS S.A.</v>
      </c>
      <c r="C5" s="59"/>
    </row>
    <row r="6" spans="1:3" ht="15" customHeight="1" x14ac:dyDescent="0.25">
      <c r="A6" s="5" t="s">
        <v>4</v>
      </c>
      <c r="B6" s="59" t="str">
        <f>'AUTOS  NOTA 322'!B5:C5</f>
        <v>JUAN EMERSON HERNANDEZ MARTINEZ</v>
      </c>
      <c r="C6" s="59"/>
    </row>
    <row r="7" spans="1:3" ht="15" customHeight="1" x14ac:dyDescent="0.25">
      <c r="A7" s="5" t="s">
        <v>5</v>
      </c>
      <c r="B7" s="59" t="str">
        <f>'AUTOS  NOTA 322'!B6:C6</f>
        <v>DEMANDA DIRECTA</v>
      </c>
      <c r="C7" s="59"/>
    </row>
    <row r="8" spans="1:3" ht="15" customHeight="1" x14ac:dyDescent="0.25">
      <c r="A8" s="29" t="s">
        <v>101</v>
      </c>
      <c r="B8" s="59" t="str">
        <f>'AUTOS  NOTA 322'!B7:C8</f>
        <v>DAÑOS</v>
      </c>
      <c r="C8" s="59"/>
    </row>
    <row r="9" spans="1:3" ht="18.95" customHeight="1" x14ac:dyDescent="0.25">
      <c r="A9" s="5" t="s">
        <v>102</v>
      </c>
      <c r="B9" s="59" t="s">
        <v>57</v>
      </c>
      <c r="C9" s="59"/>
    </row>
    <row r="10" spans="1:3" x14ac:dyDescent="0.25">
      <c r="A10" s="7" t="s">
        <v>64</v>
      </c>
      <c r="B10" s="117">
        <f>'AUTOS NOTA 324-478'!B20:C20</f>
        <v>33754693.030000001</v>
      </c>
      <c r="C10" s="117"/>
    </row>
    <row r="11" spans="1:3" x14ac:dyDescent="0.25">
      <c r="A11" s="7" t="s">
        <v>116</v>
      </c>
      <c r="B11" s="118">
        <f>'AUTOS NOTA 324-478'!B40:C40</f>
        <v>16666</v>
      </c>
      <c r="C11" s="59"/>
    </row>
    <row r="12" spans="1:3" ht="30" x14ac:dyDescent="0.25">
      <c r="A12" s="7" t="s">
        <v>68</v>
      </c>
      <c r="B12" s="115"/>
      <c r="C12" s="116"/>
    </row>
    <row r="13" spans="1:3" ht="45" x14ac:dyDescent="0.25">
      <c r="A13" s="5" t="s">
        <v>69</v>
      </c>
      <c r="B13" s="59"/>
      <c r="C13" s="59"/>
    </row>
    <row r="14" spans="1:3" ht="45" x14ac:dyDescent="0.25">
      <c r="A14" s="5" t="s">
        <v>70</v>
      </c>
      <c r="B14" s="59"/>
      <c r="C14" s="59"/>
    </row>
    <row r="15" spans="1:3" x14ac:dyDescent="0.25">
      <c r="A15" s="5" t="s">
        <v>71</v>
      </c>
      <c r="B15" s="6"/>
      <c r="C15" s="6"/>
    </row>
    <row r="16" spans="1:3" x14ac:dyDescent="0.25">
      <c r="A16" s="7" t="s">
        <v>72</v>
      </c>
      <c r="B16" s="59"/>
      <c r="C16" s="59"/>
    </row>
    <row r="17" spans="1:3" x14ac:dyDescent="0.2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1" t="s">
        <v>130</v>
      </c>
      <c r="B1" s="71"/>
      <c r="C1" s="71"/>
    </row>
    <row r="2" spans="1:3" x14ac:dyDescent="0.25">
      <c r="A2" s="40" t="s">
        <v>11</v>
      </c>
      <c r="B2" s="91" t="str">
        <f>'AUTOS NOTA 321'!B2:C2</f>
        <v>022304232-991-4972</v>
      </c>
      <c r="C2" s="92"/>
    </row>
    <row r="3" spans="1:3" x14ac:dyDescent="0.25">
      <c r="A3" s="5" t="s">
        <v>1</v>
      </c>
      <c r="B3" s="59" t="str">
        <f>'AUTOS  NOTA 322'!B2:C2</f>
        <v>11001400304820240127800</v>
      </c>
      <c r="C3" s="59"/>
    </row>
    <row r="4" spans="1:3" x14ac:dyDescent="0.25">
      <c r="A4" s="5" t="s">
        <v>2</v>
      </c>
      <c r="B4" s="59" t="str">
        <f>'AUTOS  NOTA 322'!B3:C3</f>
        <v>48 CIVIL MUNICIPAL DE BOGOTA</v>
      </c>
      <c r="C4" s="59"/>
    </row>
    <row r="5" spans="1:3" x14ac:dyDescent="0.25">
      <c r="A5" s="5" t="s">
        <v>3</v>
      </c>
      <c r="B5" s="59" t="str">
        <f>'AUTOS  NOTA 322'!B4:C4</f>
        <v>ALLIANZ SEGUROS S.A.</v>
      </c>
      <c r="C5" s="59"/>
    </row>
    <row r="6" spans="1:3" x14ac:dyDescent="0.25">
      <c r="A6" s="5" t="s">
        <v>4</v>
      </c>
      <c r="B6" s="59" t="str">
        <f>'AUTOS  NOTA 322'!B5:C5</f>
        <v>JUAN EMERSON HERNANDEZ MARTINEZ</v>
      </c>
      <c r="C6" s="59"/>
    </row>
    <row r="7" spans="1:3" x14ac:dyDescent="0.25">
      <c r="A7" s="5" t="s">
        <v>5</v>
      </c>
      <c r="B7" s="59" t="str">
        <f>'AUTOS  NOTA 322'!B6:C6</f>
        <v>DEMANDA DIRECTA</v>
      </c>
      <c r="C7" s="59"/>
    </row>
    <row r="8" spans="1:3" x14ac:dyDescent="0.25">
      <c r="A8" s="5" t="s">
        <v>102</v>
      </c>
      <c r="B8" s="59" t="str">
        <f>'AUTOS NOTA 324-478'!B18:C18</f>
        <v>REMOTO</v>
      </c>
      <c r="C8" s="59"/>
    </row>
    <row r="9" spans="1:3" x14ac:dyDescent="0.25">
      <c r="A9" s="7" t="s">
        <v>64</v>
      </c>
      <c r="B9" s="117">
        <f>'AUTOS NOTA 324-478'!B20:C20</f>
        <v>33754693.030000001</v>
      </c>
      <c r="C9" s="117"/>
    </row>
    <row r="10" spans="1:3" x14ac:dyDescent="0.25">
      <c r="A10" s="5" t="s">
        <v>131</v>
      </c>
      <c r="B10" s="120">
        <v>0</v>
      </c>
      <c r="C10" s="120"/>
    </row>
    <row r="11" spans="1:3" ht="30" customHeight="1" x14ac:dyDescent="0.25">
      <c r="A11" s="5" t="s">
        <v>191</v>
      </c>
      <c r="B11" s="59"/>
      <c r="C11" s="59"/>
    </row>
    <row r="12" spans="1:3" x14ac:dyDescent="0.25">
      <c r="A12" s="5" t="s">
        <v>192</v>
      </c>
      <c r="B12" s="119"/>
      <c r="C12" s="119"/>
    </row>
    <row r="13" spans="1:3" x14ac:dyDescent="0.25">
      <c r="A13" s="5" t="s">
        <v>193</v>
      </c>
      <c r="B13" s="59"/>
      <c r="C13" s="59"/>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1" t="s">
        <v>132</v>
      </c>
      <c r="B1" s="71"/>
      <c r="C1" s="71"/>
    </row>
    <row r="2" spans="1:6" x14ac:dyDescent="0.25">
      <c r="A2" s="20" t="s">
        <v>11</v>
      </c>
      <c r="B2" s="91" t="str">
        <f>'AUTOS NOTA 321'!B2:C2</f>
        <v>022304232-991-4972</v>
      </c>
      <c r="C2" s="92"/>
    </row>
    <row r="3" spans="1:6" x14ac:dyDescent="0.25">
      <c r="A3" s="5" t="s">
        <v>1</v>
      </c>
      <c r="B3" s="59" t="str">
        <f>'AUTOS  NOTA 322'!B2:C2</f>
        <v>11001400304820240127800</v>
      </c>
      <c r="C3" s="59"/>
    </row>
    <row r="4" spans="1:6" x14ac:dyDescent="0.25">
      <c r="A4" s="5" t="s">
        <v>2</v>
      </c>
      <c r="B4" s="59" t="str">
        <f>'AUTOS  NOTA 322'!B3:C3</f>
        <v>48 CIVIL MUNICIPAL DE BOGOTA</v>
      </c>
      <c r="C4" s="59"/>
    </row>
    <row r="5" spans="1:6" ht="15" customHeight="1" x14ac:dyDescent="0.25">
      <c r="A5" s="5" t="s">
        <v>3</v>
      </c>
      <c r="B5" s="59" t="str">
        <f>'AUTOS  NOTA 322'!B4:C4</f>
        <v>ALLIANZ SEGUROS S.A.</v>
      </c>
      <c r="C5" s="59"/>
    </row>
    <row r="6" spans="1:6" ht="15" customHeight="1" x14ac:dyDescent="0.25">
      <c r="A6" s="5" t="s">
        <v>4</v>
      </c>
      <c r="B6" s="59" t="str">
        <f>'AUTOS  NOTA 322'!B5:C5</f>
        <v>JUAN EMERSON HERNANDEZ MARTINEZ</v>
      </c>
      <c r="C6" s="59"/>
    </row>
    <row r="7" spans="1:6" x14ac:dyDescent="0.25">
      <c r="A7" s="5" t="s">
        <v>5</v>
      </c>
      <c r="B7" s="59" t="str">
        <f>'AUTOS  NOTA 322'!B6:C6</f>
        <v>DEMANDA DIRECTA</v>
      </c>
      <c r="C7" s="59"/>
    </row>
    <row r="8" spans="1:6" x14ac:dyDescent="0.25">
      <c r="A8" s="5" t="s">
        <v>133</v>
      </c>
      <c r="B8" s="121">
        <f>'AUTOS NOTA 324-478'!B20:C20</f>
        <v>33754693.030000001</v>
      </c>
      <c r="C8" s="121"/>
    </row>
    <row r="9" spans="1:6" x14ac:dyDescent="0.25">
      <c r="A9" s="5" t="s">
        <v>134</v>
      </c>
      <c r="B9" s="59"/>
      <c r="C9" s="59"/>
    </row>
    <row r="10" spans="1:6" ht="111" customHeight="1" x14ac:dyDescent="0.25">
      <c r="A10" s="5" t="s">
        <v>135</v>
      </c>
      <c r="B10" s="59"/>
      <c r="C10" s="59"/>
    </row>
    <row r="11" spans="1:6" ht="21" customHeight="1" x14ac:dyDescent="0.25">
      <c r="A11" s="122"/>
      <c r="B11" s="122"/>
      <c r="C11" s="122"/>
      <c r="E11" t="s">
        <v>57</v>
      </c>
      <c r="F11" s="22">
        <v>0.7</v>
      </c>
    </row>
    <row r="12" spans="1:6" hidden="1" x14ac:dyDescent="0.25">
      <c r="A12" s="123"/>
      <c r="B12" s="123"/>
      <c r="C12" s="123"/>
      <c r="E12" t="s">
        <v>59</v>
      </c>
      <c r="F12" s="23">
        <v>0.3</v>
      </c>
    </row>
    <row r="13" spans="1:6" ht="18.75" x14ac:dyDescent="0.25">
      <c r="A13" s="124" t="s">
        <v>136</v>
      </c>
      <c r="B13" s="124"/>
      <c r="C13" s="124"/>
    </row>
    <row r="14" spans="1:6" x14ac:dyDescent="0.25">
      <c r="A14" s="37" t="s">
        <v>60</v>
      </c>
      <c r="B14" s="98" t="s">
        <v>61</v>
      </c>
      <c r="C14" s="99"/>
    </row>
    <row r="15" spans="1:6" ht="45" x14ac:dyDescent="0.25">
      <c r="A15" s="21" t="s">
        <v>63</v>
      </c>
      <c r="B15" s="125">
        <f>((C17+C18+C20+C21+C25+C23+C27+C29+C24+C28)-C32)*C31*C33</f>
        <v>1000000000</v>
      </c>
      <c r="C15" s="125"/>
    </row>
    <row r="16" spans="1:6" x14ac:dyDescent="0.25">
      <c r="A16" s="7" t="s">
        <v>64</v>
      </c>
      <c r="B16" s="126" t="s">
        <v>53</v>
      </c>
      <c r="C16" s="127"/>
    </row>
    <row r="17" spans="1:3" x14ac:dyDescent="0.25">
      <c r="A17" s="106"/>
      <c r="B17" s="35" t="s">
        <v>54</v>
      </c>
      <c r="C17" s="30">
        <v>1000000000</v>
      </c>
    </row>
    <row r="18" spans="1:3" x14ac:dyDescent="0.25">
      <c r="A18" s="107"/>
      <c r="B18" s="35" t="s">
        <v>55</v>
      </c>
      <c r="C18" s="30">
        <v>0</v>
      </c>
    </row>
    <row r="19" spans="1:3" x14ac:dyDescent="0.25">
      <c r="A19" s="107"/>
      <c r="B19" s="100" t="s">
        <v>56</v>
      </c>
      <c r="C19" s="101"/>
    </row>
    <row r="20" spans="1:3" x14ac:dyDescent="0.25">
      <c r="A20" s="107"/>
      <c r="B20" s="35" t="s">
        <v>98</v>
      </c>
      <c r="C20" s="30">
        <v>0</v>
      </c>
    </row>
    <row r="21" spans="1:3" ht="30" x14ac:dyDescent="0.25">
      <c r="A21" s="107"/>
      <c r="B21" s="35" t="s">
        <v>100</v>
      </c>
      <c r="C21" s="30">
        <v>0</v>
      </c>
    </row>
    <row r="22" spans="1:3" x14ac:dyDescent="0.25">
      <c r="A22" s="107"/>
      <c r="B22" s="100" t="s">
        <v>120</v>
      </c>
      <c r="C22" s="101"/>
    </row>
    <row r="23" spans="1:3" x14ac:dyDescent="0.25">
      <c r="A23" s="107"/>
      <c r="B23" s="35" t="s">
        <v>129</v>
      </c>
      <c r="C23" s="30">
        <v>0</v>
      </c>
    </row>
    <row r="24" spans="1:3" x14ac:dyDescent="0.25">
      <c r="A24" s="107"/>
      <c r="B24" s="35" t="s">
        <v>54</v>
      </c>
      <c r="C24" s="30">
        <v>0</v>
      </c>
    </row>
    <row r="25" spans="1:3" x14ac:dyDescent="0.25">
      <c r="A25" s="107"/>
      <c r="B25" s="35" t="s">
        <v>55</v>
      </c>
      <c r="C25" s="30">
        <v>0</v>
      </c>
    </row>
    <row r="26" spans="1:3" x14ac:dyDescent="0.25">
      <c r="A26" s="107"/>
      <c r="B26" s="100" t="s">
        <v>121</v>
      </c>
      <c r="C26" s="101"/>
    </row>
    <row r="27" spans="1:3" x14ac:dyDescent="0.25">
      <c r="A27" s="107"/>
      <c r="B27" s="35"/>
      <c r="C27" s="30"/>
    </row>
    <row r="28" spans="1:3" x14ac:dyDescent="0.25">
      <c r="A28" s="107"/>
      <c r="B28" s="35" t="s">
        <v>54</v>
      </c>
      <c r="C28" s="30">
        <v>0</v>
      </c>
    </row>
    <row r="29" spans="1:3" x14ac:dyDescent="0.25">
      <c r="A29" s="107"/>
      <c r="B29" s="35" t="s">
        <v>55</v>
      </c>
      <c r="C29" s="30">
        <v>0</v>
      </c>
    </row>
    <row r="30" spans="1:3" x14ac:dyDescent="0.25">
      <c r="A30" s="107"/>
      <c r="B30" s="100" t="s">
        <v>114</v>
      </c>
      <c r="C30" s="101"/>
    </row>
    <row r="31" spans="1:3" x14ac:dyDescent="0.25">
      <c r="A31" s="107"/>
      <c r="B31" s="35" t="s">
        <v>124</v>
      </c>
      <c r="C31" s="31">
        <v>1</v>
      </c>
    </row>
    <row r="32" spans="1:3" x14ac:dyDescent="0.25">
      <c r="A32" s="107"/>
      <c r="B32" s="35" t="s">
        <v>115</v>
      </c>
      <c r="C32" s="32">
        <v>0</v>
      </c>
    </row>
    <row r="33" spans="1:3" x14ac:dyDescent="0.25">
      <c r="A33" s="107"/>
      <c r="B33" s="35" t="s">
        <v>128</v>
      </c>
      <c r="C33" s="31">
        <v>1</v>
      </c>
    </row>
    <row r="34" spans="1:3" x14ac:dyDescent="0.25">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127</v>
      </c>
    </row>
    <row r="7" spans="1:15" x14ac:dyDescent="0.25">
      <c r="E7" s="1" t="s">
        <v>96</v>
      </c>
      <c r="I7" t="s">
        <v>118</v>
      </c>
      <c r="L7" s="28" t="s">
        <v>109</v>
      </c>
    </row>
    <row r="8" spans="1:15" x14ac:dyDescent="0.25">
      <c r="E8" s="1" t="s">
        <v>97</v>
      </c>
      <c r="L8" s="28" t="s">
        <v>120</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Yuliana Valentina Jácome Durán</cp:lastModifiedBy>
  <cp:revision/>
  <dcterms:created xsi:type="dcterms:W3CDTF">2020-12-07T14:41:17Z</dcterms:created>
  <dcterms:modified xsi:type="dcterms:W3CDTF">2024-12-03T15:21:30Z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