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09327246-44CE-48B5-A286-6F621A901CB5}"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478" sheetId="19"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9" l="1"/>
  <c r="B28" i="19" s="1"/>
  <c r="B6" i="10"/>
  <c r="B16" i="18"/>
  <c r="B27" i="18" s="1"/>
  <c r="B8" i="18"/>
  <c r="G22" i="17"/>
  <c r="G24" i="17" s="1"/>
  <c r="H21" i="17"/>
  <c r="H23" i="17" s="1"/>
  <c r="H25" i="17" s="1"/>
  <c r="G21" i="17"/>
  <c r="G23" i="17" s="1"/>
  <c r="G25" i="17" s="1"/>
  <c r="F21" i="17"/>
  <c r="F23" i="17" s="1"/>
  <c r="F25" i="17" s="1"/>
  <c r="E21" i="17"/>
  <c r="E23" i="17" s="1"/>
  <c r="E25" i="17" s="1"/>
  <c r="D21" i="17"/>
  <c r="D23" i="17" s="1"/>
  <c r="D25" i="17" s="1"/>
  <c r="H20" i="17"/>
  <c r="H22" i="17" s="1"/>
  <c r="H24" i="17" s="1"/>
  <c r="G20" i="17"/>
  <c r="F20" i="17"/>
  <c r="F22" i="17" s="1"/>
  <c r="F24" i="17" s="1"/>
  <c r="E20" i="17"/>
  <c r="E22" i="17" s="1"/>
  <c r="E24" i="17" s="1"/>
  <c r="D20" i="17"/>
  <c r="D22" i="17" s="1"/>
  <c r="D24" i="17" s="1"/>
  <c r="D34" i="5"/>
  <c r="D35" i="5"/>
  <c r="B8" i="17"/>
  <c r="B7" i="18"/>
  <c r="B6" i="18"/>
  <c r="B5" i="18"/>
  <c r="B4" i="18"/>
  <c r="B3" i="18"/>
  <c r="B2" i="18"/>
  <c r="B7" i="17"/>
  <c r="B6" i="17"/>
  <c r="B5" i="17"/>
  <c r="B4" i="17"/>
  <c r="B3" i="17"/>
  <c r="B2" i="17"/>
  <c r="B7" i="10"/>
  <c r="B7" i="14"/>
  <c r="B6" i="14"/>
  <c r="B5" i="14"/>
  <c r="B4" i="14"/>
  <c r="B3" i="14"/>
  <c r="B2" i="14"/>
  <c r="B15" i="5"/>
  <c r="B4" i="10"/>
  <c r="B5" i="10"/>
  <c r="B3" i="10"/>
  <c r="B9" i="17" l="1"/>
</calcChain>
</file>

<file path=xl/sharedStrings.xml><?xml version="1.0" encoding="utf-8"?>
<sst xmlns="http://schemas.openxmlformats.org/spreadsheetml/2006/main" count="305" uniqueCount="201">
  <si>
    <t>Juzgado</t>
  </si>
  <si>
    <t xml:space="preserve">Demandante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</si>
  <si>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</si>
  <si>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</si>
  <si>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</si>
  <si>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</si>
  <si>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</si>
  <si>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</si>
  <si>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</si>
  <si>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</si>
  <si>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</si>
  <si>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</si>
  <si>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</si>
  <si>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</si>
  <si>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</si>
  <si>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</si>
  <si>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</si>
  <si>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</si>
  <si>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</si>
  <si>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</si>
  <si>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</si>
  <si>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</si>
  <si>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</si>
  <si>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</si>
  <si>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</si>
  <si>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</si>
  <si>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</si>
  <si>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</si>
  <si>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</si>
  <si>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</si>
  <si>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</si>
  <si>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</si>
  <si>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</si>
  <si>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</si>
  <si>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</si>
  <si>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</si>
  <si>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</si>
  <si>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</si>
  <si>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</si>
  <si>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</si>
  <si>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</si>
  <si>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</si>
  <si>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</si>
  <si>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</si>
  <si>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</si>
  <si>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</si>
  <si>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</si>
  <si>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</si>
  <si>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</si>
  <si>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</si>
  <si>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</si>
  <si>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</si>
  <si>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</si>
  <si>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</si>
  <si>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</si>
  <si>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</si>
  <si>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</si>
  <si>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</si>
  <si>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</si>
  <si>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</si>
  <si>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</si>
  <si>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</si>
  <si>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</si>
  <si>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</si>
  <si>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</si>
  <si>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</si>
  <si>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</si>
  <si>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</si>
  <si>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</si>
  <si>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</si>
  <si>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</si>
  <si>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</si>
  <si>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</si>
  <si>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</si>
  <si>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</si>
  <si>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</si>
  <si>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</si>
  <si>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</si>
  <si>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</si>
  <si>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</si>
  <si>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</si>
  <si>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</si>
  <si>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</si>
  <si>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</si>
  <si>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</si>
  <si>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</si>
  <si>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</si>
  <si>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</si>
  <si>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</si>
  <si>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</si>
  <si>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</si>
  <si>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</si>
  <si>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</si>
  <si>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</si>
  <si>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</si>
  <si>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</si>
  <si>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</si>
  <si>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</si>
  <si>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</si>
  <si>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</si>
  <si>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CONTINGENCIA</t>
  </si>
  <si>
    <t xml:space="preserve">SI </t>
  </si>
  <si>
    <t>COASEGURO RETENCION ALLIANZ (%)</t>
  </si>
  <si>
    <t>PROBABLE GENERALES</t>
  </si>
  <si>
    <t>EVENTUAL GENERALES</t>
  </si>
  <si>
    <t>PROBABLE RC MEDICA</t>
  </si>
  <si>
    <t>EVENTUAL RC MEDICA</t>
  </si>
  <si>
    <t>PROBABLE AVIACION,SALUD,VIDA</t>
  </si>
  <si>
    <t>EVENTUAL AVIACION,SALUD,VIDA</t>
  </si>
  <si>
    <t>JUZGADO</t>
  </si>
  <si>
    <t>LLAMADA EN GARANTIA</t>
  </si>
  <si>
    <t>CONCURRENCIA</t>
  </si>
  <si>
    <t xml:space="preserve">SUMA SOLICITADA </t>
  </si>
  <si>
    <t xml:space="preserve">CONTINGENCIA ACTUAL </t>
  </si>
  <si>
    <t xml:space="preserve">CAMBIO DE CONTINGENCIA </t>
  </si>
  <si>
    <t>COMENTARIO OUT</t>
  </si>
  <si>
    <t>AUTORIZACION COMPAÑÍA SUMA</t>
  </si>
  <si>
    <t xml:space="preserve">AUTORIZACION COMPAÑÍA COMENTARIOS </t>
  </si>
  <si>
    <t xml:space="preserve">CONCEPTO DE CONCILIACIÓN 330 </t>
  </si>
  <si>
    <t>CAMBIO CONTINGENCIA PJ</t>
  </si>
  <si>
    <t>RADICADO(23 DIGITOS)</t>
  </si>
  <si>
    <t>DEMANDADO</t>
  </si>
  <si>
    <t xml:space="preserve">DEMANDANTE </t>
  </si>
  <si>
    <t>TIPO DE VINCULACION COMPAÑÍA</t>
  </si>
  <si>
    <t>NOMBRE DE LESIONADO O MUERTO (S)</t>
  </si>
  <si>
    <t>FECHA DE LOS HECHOS</t>
  </si>
  <si>
    <t>FECHA DE SOLICITUD AUDIENCIA PREJUDICIAL</t>
  </si>
  <si>
    <t>FECHA DE AUDIENCIA PREJUDICIAL</t>
  </si>
  <si>
    <t>VALOR DE LAS PRETENSIONES TOTALES DE LA DEMANDA (EN PESOS NO EN SMMLV)</t>
  </si>
  <si>
    <t>PERJUICIOS RECLAMADOS  (EN PESOS NO EN SMMLV)</t>
  </si>
  <si>
    <t>ASEGURADO</t>
  </si>
  <si>
    <t>NIT ASEGURADO</t>
  </si>
  <si>
    <t xml:space="preserve">NO. PÓLIZA VINCULADA (LAS QUE SE NECESITE SOLICITAR). </t>
  </si>
  <si>
    <t>FECHA DE ASIGNACIÓN</t>
  </si>
  <si>
    <t>FECHA DE NOTIFICACIÓN</t>
  </si>
  <si>
    <t xml:space="preserve">FECHA DE CONTESTACION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</si>
  <si>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</si>
  <si>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PROBABLE </t>
  </si>
  <si>
    <t xml:space="preserve">EVENTUAL </t>
  </si>
  <si>
    <t>COMENTARIOS CLASIFICACIÓN Y VALOR 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</si>
  <si>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</si>
  <si>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</si>
  <si>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</si>
  <si>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</si>
  <si>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</si>
  <si>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</si>
  <si>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COMENTARIOS CAMBIO DE CONTINGENCIA </t>
  </si>
  <si>
    <t xml:space="preserve">ACTUALIZACION DE CONTINGENCIA  </t>
  </si>
  <si>
    <t xml:space="preserve">COMENTARIO Y MOTIVO DE ACTUALIZACION DE CONTINGENCIA </t>
  </si>
  <si>
    <t>COMENTARIOS ABOGADO EXTERNO</t>
  </si>
  <si>
    <t>Descripción</t>
  </si>
  <si>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</si>
  <si>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t xml:space="preserve">Procesos judiciales llevados a cabo en distintas ciudades con los mismos demandantes. </t>
  </si>
  <si>
    <t xml:space="preserve">Demandantes con vínculos consanguineos, de afinidad y/o amistad con el asegurado. </t>
  </si>
  <si>
    <t xml:space="preserve">Prima contratada alta comparada con los ingresos reales del asegurado; Valor del aseguro excesivo o con valor que supera lo devegado por el asegurado. </t>
  </si>
  <si>
    <t>Lesiones y/o afectaciones del asegurado preexistentes.</t>
  </si>
  <si>
    <t xml:space="preserve"> Múltiples reclamos por la misma pérdida y similar.</t>
  </si>
  <si>
    <t>Múltiples aseguramientos del mismo tipo.</t>
  </si>
  <si>
    <r>
      <rPr>
        <b/>
        <sz val="10"/>
        <color theme="1"/>
        <rFont val="Century Gothic"/>
        <family val="2"/>
      </rPr>
      <t>PJ</t>
    </r>
    <r>
      <rPr>
        <sz val="10"/>
        <color theme="1"/>
        <rFont val="Century Gothic"/>
        <family val="2"/>
      </rPr>
      <t xml:space="preserve"> - Exageración pretensiones materiales (lucro cesante y daño emergente).</t>
    </r>
  </si>
  <si>
    <r>
      <rPr>
        <b/>
        <sz val="10"/>
        <color theme="1"/>
        <rFont val="Century Gothic"/>
        <family val="2"/>
      </rPr>
      <t xml:space="preserve">PJ </t>
    </r>
    <r>
      <rPr>
        <sz val="10"/>
        <color theme="1"/>
        <rFont val="Century Gothic"/>
        <family val="2"/>
      </rPr>
      <t>- Lesiones/circunstancias sin relación o inconsistentes con los hechos demandados.</t>
    </r>
  </si>
  <si>
    <r>
      <rPr>
        <b/>
        <sz val="10"/>
        <color theme="1"/>
        <rFont val="Century Gothic"/>
        <family val="2"/>
      </rPr>
      <t xml:space="preserve">PJ </t>
    </r>
    <r>
      <rPr>
        <sz val="10"/>
        <color theme="1"/>
        <rFont val="Century Gothic"/>
        <family val="2"/>
      </rPr>
      <t>- Soportes de asegurados/terceros demandantes adulterados.</t>
    </r>
  </si>
  <si>
    <r>
      <rPr>
        <b/>
        <sz val="10"/>
        <color theme="1"/>
        <rFont val="Century Gothic"/>
        <family val="2"/>
      </rPr>
      <t xml:space="preserve">PJ </t>
    </r>
    <r>
      <rPr>
        <sz val="10"/>
        <color theme="1"/>
        <rFont val="Century Gothic"/>
        <family val="2"/>
      </rPr>
      <t>- Demandantes involucrados en otros siniestros y procesos judiciales.</t>
    </r>
  </si>
  <si>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</si>
  <si>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</si>
  <si>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r>
      <rPr>
        <b/>
        <sz val="10"/>
        <color theme="1"/>
        <rFont val="Century Gothic"/>
        <family val="2"/>
      </rPr>
      <t xml:space="preserve">PJ </t>
    </r>
    <r>
      <rPr>
        <sz val="10"/>
        <color theme="1"/>
        <rFont val="Century Gothic"/>
        <family val="2"/>
      </rPr>
      <t>- Sumas elevadas aseguradas con respecto a la ocupación desarrollada del asegurado.</t>
    </r>
  </si>
  <si>
    <r>
      <rPr>
        <b/>
        <sz val="10"/>
        <color theme="1"/>
        <rFont val="Century Gothic"/>
        <family val="2"/>
      </rPr>
      <t xml:space="preserve">PJ </t>
    </r>
    <r>
      <rPr>
        <sz val="10"/>
        <color theme="1"/>
        <rFont val="Century Gothic"/>
        <family val="2"/>
      </rPr>
      <t>- Reticencia</t>
    </r>
  </si>
  <si>
    <r>
      <rPr>
        <b/>
        <sz val="10"/>
        <color theme="1"/>
        <rFont val="Century Gothic"/>
        <family val="2"/>
      </rPr>
      <t>PJ</t>
    </r>
    <r>
      <rPr>
        <sz val="10"/>
        <color theme="1"/>
        <rFont val="Century Gothic"/>
        <family val="2"/>
      </rPr>
      <t xml:space="preserve"> - Reclamaciones presentadas durante la misma vigencia de la póliza por cisrcunsatancias similares. </t>
    </r>
  </si>
  <si>
    <r>
      <rPr>
        <b/>
        <sz val="10"/>
        <color theme="1"/>
        <rFont val="Century Gothic"/>
        <family val="2"/>
      </rPr>
      <t>PJ</t>
    </r>
    <r>
      <rPr>
        <sz val="10"/>
        <color theme="1"/>
        <rFont val="Century Gothic"/>
        <family val="2"/>
      </rPr>
      <t xml:space="preserve"> - El asegurado tiene más de un seguro de vida en la misma o con otras compañías.</t>
    </r>
  </si>
  <si>
    <t>ANTIFRAUDE</t>
  </si>
  <si>
    <t>SI / NO</t>
  </si>
  <si>
    <t xml:space="preserve">En caso de ser afirmativo, explicar: </t>
  </si>
  <si>
    <t>Validar si en proceso se presentan alguna de las siguientes situaciones :</t>
  </si>
  <si>
    <t>Diferencia entre el lucro cesante y daño emergente pretendidos por los demandantes en el proceso judicial Vs tasacion objetivada.</t>
  </si>
  <si>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</si>
  <si>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t>18-001-33-33-003-2022-00167-00</t>
  </si>
  <si>
    <t>Juzgado Tercero Administrativo del Circuito de Florencia.</t>
  </si>
  <si>
    <t>Centro de Investigaciones Oncológicas Clínica San Diego CIOSAD SAS, Centro Nacional de Oncología, Clínica Medilaser, Coomeva EPS, Hospital María Inmaculada, Sinergia Global en Salud SAS, Coomeva EPS.</t>
  </si>
  <si>
    <t>Milson Fabián Muñoz Maje, en calidad de hijo de la víctima, no aportó identificación.
Danilo Chavarro Muñoz, en calidad de hijo de la víctima, no aportó identificación.
Yamile Chavarro Muñoz, en calidad de hija de la víctima, no aportó identificación.
Nicolás Valbuena Muñoz, en calidad de hijo de la víctima, no aportó identificación.
Edna Sofía Valbuena Muñoz, nacida el 26 de marzo de 2003, en calidad de hija de la víctima.
María del Carmen Calderón de Valbuena, en calidad de madre de la víctima.
Blanca Nelcy Muñoz Maje, en calidad de compañera permanente de la víctima, no aportó identificación</t>
  </si>
  <si>
    <t>Ramón Valbuena Calderón</t>
  </si>
  <si>
    <t>3 de febrero de 2022</t>
  </si>
  <si>
    <t>21 de abril de 2022</t>
  </si>
  <si>
    <t>R.C.</t>
  </si>
  <si>
    <t>6 de febrero de 2020</t>
  </si>
  <si>
    <t>El señor Ramón Valbuena Calderón (Q.E.P.D.) buscó atención médica en múltiples ocasiones entre 2014 y 2019 en Sinergia Global en Salud S.A.S. y otras instituciones, presentando síntomas recurrentes de dolor abdominal y problemas gastrointestinales. En cada consulta, se le diagnosticó "gastritis no especificada" sin que se le practicaran exámenes complementarios o pruebas de imagen que permitieran una evaluación más precisa de su estado de salud. Finalmente, en mayo de 2019, tras acudir a un especialista de manera particular, se le diagnosticó cáncer gástrico avanzado Borrmann II. Sin embargo, los procedimientos necesarios para su tratamiento fueron retrasados debido a cambios en las entidades prestadoras de salud y otros trámites administrativos, situación que, según los demandantes, contribuyó al avance de la enfermedad hasta la metástasis. El señor Valbuena fue intervenido quirúrgicamente en octubre de 2019, pero el cáncer ya había invadido órganos vitales, y finalmente falleció el 6 de febrero de 2020. Los demandantes sostienen que estos hechos constituyen una falla en el servicio médico asistencial, debido a la falta de diagnósticos tempranos y de un tratamiento adecuado y oportuno, lo cual consideran generó un daño irreparable para los familiares del fallecido.</t>
  </si>
  <si>
    <t>Daño a la vida en relaciòn</t>
  </si>
  <si>
    <t>SINERGIA GLOBAL EN SALUD S.A.S</t>
  </si>
  <si>
    <t>022212128 y No. 022320841</t>
  </si>
  <si>
    <t>5 de noviembre de 2024</t>
  </si>
  <si>
    <t>18 de octubre de 2024</t>
  </si>
  <si>
    <t>14 de noviembre de 2024</t>
  </si>
  <si>
    <t>APL 214411</t>
  </si>
  <si>
    <t xml:space="preserve">RC PROFESIONAL </t>
  </si>
  <si>
    <t>10% sobre el valor de la pérdida, mínimo $25.000.000</t>
  </si>
  <si>
    <t>29/08/2018-29/08/2019</t>
  </si>
  <si>
    <t xml:space="preserve">• Disminución de la suma asegurada por pago de indemnizaciones con cargo a la PÓLIZA 22320841
</t>
  </si>
  <si>
    <t xml:space="preserve">• No existe póliza vigente para la fecha de la primera reclamación. </t>
  </si>
  <si>
    <t xml:space="preserve">• Preescripción </t>
  </si>
  <si>
    <t>N/A</t>
  </si>
  <si>
    <t>La contingencia se califica como REMOTO, toda vez que los contratos de seguro no prestan cobertura material para los hechos materia del litigio.
Lo primero que debe tomarse en consideración es que las pólizas de Responsabilidad Civil Profesional para Clínicas y Hospitales No. 022320841/0 y No. 022212128/0, cuyo tomador y asegurado es SINERGIA GLOBAL EN SALUD S.A.S., no prestan cobertura temporal para los hechos y pretensiones expuestas en el libelo de la demanda. Frente a la cobertura temporal debe decirse que su modalidad es CLAIMS MADE, lo que implica que únicamente se cubren las indemnizaciones por hechos ocurridos en el periodo de retroactividad o durante la póliza y que sean reclamados al asegurado o asegurador por primera vez durante la vigencia de la póliza. En este contexto, la Póliza No. 022212128 tuvo una vigencia del 31 de diciembre de 2017 al 28 de agosto de 2018, y la Póliza No. 022320841 se extendió desde el 29 de agosto de 2018 hasta el 29 de septiembre de 2019. Por otra parte, la reclamación y/o aviso de siniestro fue presentada por los demandantes frente al asegurado el 3 de febrero de 2022, cuando los demandantes solicitaron conciliación extrajudicial ante la Procuraduría 71 Judicial para Asuntos Administrativos, y la audiencia de conciliación se celebró el 21 de abril de 2022; es decir, por fuera de las vigencias de las pólizas mencionadas, por tanto, no prestan cobertura temporal para los hechos materia del litigio. Aunado a ello, tampoco prestan cobertura material en tanto ampara la responsabilidad civil profesional, pretensión que se le endilga a SINERGIA GLOBAL EN SALUD S.A.S.
Por otro lado, frente a la responsabilidad de Sinergia Global en Salud S.A.S., debe indicarse que existen elementos de prueba que deberán ser valorados por el juez para determinar si existió o no responsabilidad de esta institución en las secuelas presentadas por el paciente. Es importante destacar que la atención médica proporcionada por Sinergia Global en Salud S.A.S. fue oportuna, adecuada y ajustada a los síntomas específicos reportados en cada consulta, lo que evidencia un actuar diligente y profesional por parte de su equipo médico.
En cada ocasión en que el paciente acudió a consulta, se realizaron los diagnósticos pertinentes y se prescribieron los tratamientos apropiados, de acuerdo con los síntomas reportados, sin que existiera negativa alguna a realizar exámenes, brindar atención o llevar a cabo los controles médicos necesarios. Un ejemplo claro de ello es la consulta del 2 de febrero de 2019, en la cual se ordenó una esofagogastroduodenoscopia para evaluar de manera más detallada los síntomas gastrointestinales que presentaba el paciente. No obstante, no hay constancia en el expediente de que este examen haya sido realizado, lo que podría incidir en la evolución de la condición del paciente.
De acuerdo con lo anterior, cualquier posible vínculo causal entre la atención médica brindada y las complicaciones reportadas dependerá del análisis probatorio. En este sentido, resulta fundamental evaluar los testimonios médicos, así como otros elementos de prueba, para confirmar o desvirtuar la imputación de responsabilidad civil profesional que se ha planteado contra Sinergia Global en Salud S.A.S.</t>
  </si>
  <si>
    <t>Liquidación Objetiva de Perjuicios se determina en $702.000.000 valor obtenido de la siguiente manera.
Daño Moral: Se procederá al reconocimiento de 100 Salarios Mínimos Legales Mensuales Vigentes (SMLMV), equivalentes a la suma de $130.000.000 (ciento treinta millones de pesos colombianos) para cada uno de los hijos de la víctima directa. Lo anterior, en sujeción de los baremos del Consejo de Estado, Milson Fabián Muñoz Maje, en calidad de hijo de la víctima, Danilo Chavarro Muñoz, en calidad de hijo de la víctima, Yamile Chavarro Muñoz, en calidad de hija de la víctima, Nicolás Valbuena Muñoz, en calidad de hijo de la víctima, Edna Sofía Valbuena Muñoz, en calidad de hija de la víctima María del Carmen Calderón de Valbuena, en calidad de madre de la víctima.
Blanca Nelcy Muñoz Maje, en calidad de compañera permanente de la víctima, no se reconoce, debido a la ausencia de pruebas suficientes que acrediten legalmente dicha relación. En el expediente no obra escritura pública, acta de conciliación ni decisión judicial que declare la existencia de la unión marital entre la mencionada y la víctima, por lo cual no se puede presumir una relación con efectos patrimoniales válidos para el caso.
Total, daño moral: $ 780.000.000
Daño a la Vida en Relación: No se reconocerá, dado que esta tipología de perjuicio no tiene cabida en la Jurisdicción Contencioso Administrativa, conforme a lo establecido por el Consejo de Estado en su Sentencia de Unificación del 20 de octubre de 2014. Sin perjuicio de lo anterior, en el supuesto de que la solicitud busque la indemnización por daño a la salud, esta tampoco sería procedente, ya que dicha indemnización se reconoce únicamente a la víctima directa. En este caso, como la víctima directa ha fallecido, no procede ningún tipo de indemnización bajo esta tipología de perjuicio.
Lucro Cesante: No se reconocerá este perjuicio, por lucro cesante a favor de la señora Blanca Nelci Muñoz Maje, en calidad de compañera permanente del señor Ramón Valbuena Calderón, ya que no existen fundamentos legales ni pruebas suficientes para reconocer este perjuicio. En primer lugar, el cálculo propuesto carece de soporte objetivo, pues se basa en incrementos salariales y ajustes sin respaldo documental que acrediten ingresos fijos o progresiones salariales efectivas. Tampoco se aportan pruebas sobre los presuntos perjuicios materiales que se pretenden, pues se mencionan sin que obre prueba legítima de que el difunto estuviera laborando al momento de su fallecimiento ni de que la señora Blanca Nelci Muñoz Maje deba ser beneficiaria de tal reconocimiento.
Daño a la Vida en Relación: No se reconocerá, dado que esta tipología de perjuicio no tiene cabida en la Jurisdicción Contencioso Administrativa, conforme a lo establecido por el Consejo de Estado en su Sentencia de Unificación del 20 de octubre de 2014. Sin perjuicio de lo anterior, en el supuesto de que la solicitud busque la indemnización por daño a la salud, esta tampoco sería procedente, ya que dicha indemnización se reconoce únicamente a la víctima directa. En este caso, como la víctima directa ha fallecido, no procede ningún tipo de indemnización bajo esta tipología de perjuicio.
Finalmente, en las pólizas de seguro vinculadas Nº022320841/0 y N.º 022212128/0 se estableció un deducible del 10% sobre la pérdida, con un mínimo de COP $25.000.000 Para el presente caso, el deducible que asumiría el asegurado asciende a COP $ 78.000.000, por lo que el valor objetivo de la contingencia se calcula en COP $ 702.000.000.</t>
  </si>
  <si>
    <t xml:space="preserve">
Frente a la demanda:
1. EN EL PRESENTE CASO SE CONFIGURÓ LA CADUCIDAD DEL MEDIO DE CONTROL DE REPARACIÓN DIRECTA.
2. INEXISTENCIA DE FALLA MÉDICA EN LA ATENCIÓN Y TRATAMIENTO BRINDADOS POR SINERGIA GLOBAL EN SALUD S.A.S., PRESTADOS DE MANERA DILIGENTE, CUIDADOSA, SIN CULPA Y EN ESTRICTA CONFORMIDAD CON LOS PROTOCOLOS MÉDICOS.
3. AUSENCIA DE VINCULACIÓN CAUSAL ENTRE EL DAÑO Y LOS SERVICIOS MÉDICOS PRESTADOS POR SINERGIA GLOBAL EN SALUD S.A.S.
4. EL CONTENIDO OBLIGACIONAL QUE APAREJA EL SERVICIO MÉDICO ES DE MEDIO Y NO DE RESULTADO.
5. DESATENCIÓN DEL RÉGIMEN PROBATORIO Y JURÍDICO IMPERANTE EN ASUNTOS DE RESPONSABILIDAD MÉDICA – INCUMPLIMIENTO DEL DEBER DE PROBAR EL ERROR MÉDICO POR LA PARTE DEMANDANTE.
6.CAUSA EXTRAÑA: EL HECHO EXCLUSIVO Y DETERMINANTE DE LA VÍCTIMA POR FALTA DE AUTOCUIDADO Y ADHERENCIA AL TRATAMIENTO MÉDICO.
7. EXCEPCIONES PLANTEADAS POR SINERGIA GLOBAL EN SALUD SAS ENTIDAD QUE LLAMÓ EN GARANTÍA A MÍ REPRESENTADA.
8. IMPROCEDENCIA DE LA SOLICITUD DE RECONOCIMIENTO DE LUCRO CESANTE.
9. IMPROCEDENCIA DEL RECONOCIMIENTO DE PERJUICIOS MORALES-EXCESIVA CUANTIFICACIÓN QUE DESCONOCE LOS LÍMITES JURISPRUDENCALES PARA SU CUANTIFICACIÓN.
10. IMPROCEDENCIA DEL RECONOCIMIENTO DEL DAÑO A LA VIDA EN RELACIÓN.
11. GENÉRICA O INNOMINADA.
Frente al llamamiento en garantía:
1. AUSENCIA DE COBERTURA TEMPORAL Y, POR CONSIGUIENTE, DE OBLIGACIÓN INDEMNIZATORIA SEGÚN LA MODALIDAD CLAIMS MADE ESTIPULADA EN LAS PÓLIZAS DE RESPONSABILIDAD CIVIL PROFESIONAL CLÍNICAS Y CENTROS MÉDICOS N.º 022212128/0 Y N.º 022320841.
2. NO EXISTE OBLIGACIÓN INDEMNIZATORIA A CARGO DE ALLIANZ SEGUROS S.A., TODA VEZ QUE NO SE HA MATERIALIZADO EL RIESGO ASEGURADO EN LAS PÓLIZAS DE RESPONSABILIDAD CIVIL PROFESIONAL CLÍNICAS Y CENTROS MÉDICOS N.º 022212128/0 Y N.º 022320841.
3. RIESGOS EXPRESAMENTE EXCLUIDOS EN LAS PÓLIZAS DE RESPONSABILIDAD CIVIL PROFESIONAL CLÍNICAS Y HOSPITALES N.º 022212128/0 Y N.º 022320841.
4. EN TODO CASO, BAJO NINGUNA CIRCUNSTANCIA PODRÁ EXCEDERSE EL LÍMITE DEL VALOR ASEGURADO EN LAS PÓLIZAS N.º 022212128/0 Y N.º 022320841.
5. EN LAS PÓLIZAS N.º 022212128/0 Y 022320841 SE PACTÓ UN DEDUCIBLE PARA CADA UNA.
6. CARÁCTER MERAMENTE INDEMNIZATORIO QUE REVISTEN LOS CONTRATOS DE SEGUROS.
7. AGOTAMIENTO DE LA DISPONIBILIDAD DEL VALOR ASEGURADO.
8. NEXISTENCIA DE SOLIDARIDAD ENTRE MI MANDANTE Y LOS DEMÁS DEMANDADOS INEXISTENCIA DE SOLIDARIDAD EN EL MARCO DEL CONTRATO DE SEGURO.
9. PAGO POR REEMBOLSO.
10.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</si>
</sst>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_-&quot;$&quot;\ * #,##0_-;\-&quot;$&quot;\ * #,##0_-;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4" fillId="2" borderId="8" xfId="0" applyFont="1" applyFill="1" applyBorder="1" applyAlignment="1">
      <alignment horizontal="justify"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3" fontId="0" fillId="0" borderId="0" xfId="0" applyNumberFormat="1"/>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3" fontId="0" fillId="0" borderId="1" xfId="0" applyNumberFormat="1" applyBorder="1" applyAlignment="1">
      <alignment horizontal="justify" vertical="top"/>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justify" vertical="top" wrapText="1"/>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42" fontId="0" fillId="5" borderId="1" xfId="1" applyFont="1" applyFill="1" applyBorder="1" applyAlignment="1">
      <alignment horizontal="justify" vertical="top"/>
    </xf>
    <xf numFmtId="44" fontId="0" fillId="5" borderId="1" xfId="3" applyFont="1" applyFill="1" applyBorder="1" applyAlignment="1">
      <alignment horizontal="center"/>
    </xf>
    <xf numFmtId="0" fontId="0" fillId="5" borderId="1" xfId="0" applyFill="1" applyBorder="1" applyAlignment="1">
      <alignment horizontal="justify" vertical="top"/>
    </xf>
    <xf numFmtId="0" fontId="3" fillId="2" borderId="4" xfId="0" applyFont="1" applyFill="1" applyBorder="1" applyAlignment="1">
      <alignment horizontal="center" vertical="top"/>
    </xf>
    <xf numFmtId="0" fontId="0" fillId="7" borderId="13" xfId="0" applyFill="1" applyBorder="1" applyAlignment="1">
      <alignment horizontal="justify" vertical="top"/>
    </xf>
    <xf numFmtId="0" fontId="0" fillId="7" borderId="0" xfId="0" applyFill="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krodriguez\Downloads\INFORME%20INICIAL%20GENERALES%202024%20(1).xlsx" TargetMode="External"/><Relationship Id="rId1" Type="http://schemas.openxmlformats.org/officeDocument/2006/relationships/externalLinkPath" Target="INFORME%20INICIAL%20GENERALES%202024%20(1).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15">
          <cell r="B15">
            <v>1857340317</v>
          </cell>
        </row>
      </sheetData>
      <sheetData sheetId="1">
        <row r="2">
          <cell r="B2" t="str">
            <v>SINIESTRO   APL</v>
          </cell>
        </row>
      </sheetData>
      <sheetData sheetId="2" refreshError="1"/>
      <sheetData sheetId="3" refreshError="1"/>
      <sheetData sheetId="4" refreshError="1"/>
      <sheetData sheetId="5" refreshError="1"/>
      <sheetData sheetId="6" refreshError="1"/>
      <sheetData sheetId="7">
        <row r="1">
          <cell r="G1" t="str">
            <v>PROBABLE GENERALES</v>
          </cell>
          <cell r="H1">
            <v>0.7</v>
          </cell>
        </row>
        <row r="2">
          <cell r="G2" t="str">
            <v>EVENTUAL GENERALES</v>
          </cell>
          <cell r="H2">
            <v>0.25</v>
          </cell>
        </row>
        <row r="3">
          <cell r="G3" t="str">
            <v>PROBABLE RC MEDICA</v>
          </cell>
          <cell r="H3">
            <v>0.55000000000000004</v>
          </cell>
        </row>
        <row r="4">
          <cell r="G4" t="str">
            <v>EVENTUAL RC MEDICA</v>
          </cell>
          <cell r="H4">
            <v>0.15</v>
          </cell>
        </row>
        <row r="5">
          <cell r="G5" t="str">
            <v>PROBABLE AVIACION,SALUD,VIDA</v>
          </cell>
          <cell r="H5">
            <v>0.7</v>
          </cell>
        </row>
        <row r="6">
          <cell r="G6" t="str">
            <v>EVENTUAL AVIACION,SALUD,VIDA</v>
          </cell>
          <cell r="H6">
            <v>0.3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opLeftCell="B9" zoomScaleNormal="100" workbookViewId="0">
      <selection activeCell="C21" sqref="C21"/>
    </sheetView>
  </sheetViews>
  <sheetFormatPr baseColWidth="10" defaultColWidth="0" defaultRowHeight="15" x14ac:dyDescent="0.25"/>
  <cols>
    <col min="1" max="1" width="92.7109375" style="7" customWidth="1"/>
    <col min="2" max="2" width="63.85546875" style="7" customWidth="1"/>
    <col min="3" max="3" width="75.140625" style="7" customWidth="1"/>
    <col min="4" max="16384" width="11.42578125" style="2" hidden="1"/>
  </cols>
  <sheetData>
    <row r="1" spans="1:3" ht="28.5" customHeight="1" x14ac:dyDescent="0.25">
      <c r="A1" s="42" t="s">
        <v>28</v>
      </c>
      <c r="B1" s="42"/>
      <c r="C1" s="42"/>
    </row>
    <row r="2" spans="1:3" x14ac:dyDescent="0.25">
      <c r="A2" s="5" t="s">
        <v>120</v>
      </c>
      <c r="B2" s="45" t="s">
        <v>174</v>
      </c>
      <c r="C2" s="46"/>
    </row>
    <row r="3" spans="1:3" x14ac:dyDescent="0.25">
      <c r="A3" s="5" t="s">
        <v>109</v>
      </c>
      <c r="B3" s="43" t="s">
        <v>175</v>
      </c>
      <c r="C3" s="44"/>
    </row>
    <row r="4" spans="1:3" x14ac:dyDescent="0.25">
      <c r="A4" s="5" t="s">
        <v>121</v>
      </c>
      <c r="B4" s="43" t="s">
        <v>176</v>
      </c>
      <c r="C4" s="44"/>
    </row>
    <row r="5" spans="1:3" ht="14.45" customHeight="1" x14ac:dyDescent="0.25">
      <c r="A5" s="5" t="s">
        <v>122</v>
      </c>
      <c r="B5" s="40" t="s">
        <v>177</v>
      </c>
      <c r="C5" s="44"/>
    </row>
    <row r="6" spans="1:3" x14ac:dyDescent="0.25">
      <c r="A6" s="5" t="s">
        <v>123</v>
      </c>
      <c r="B6" s="47" t="s">
        <v>110</v>
      </c>
      <c r="C6" s="47"/>
    </row>
    <row r="7" spans="1:3" x14ac:dyDescent="0.25">
      <c r="A7" s="5" t="s">
        <v>124</v>
      </c>
      <c r="B7" s="43" t="s">
        <v>178</v>
      </c>
      <c r="C7" s="44"/>
    </row>
    <row r="8" spans="1:3" x14ac:dyDescent="0.25">
      <c r="A8" s="5" t="s">
        <v>125</v>
      </c>
      <c r="B8" s="40" t="s">
        <v>182</v>
      </c>
      <c r="C8" s="41"/>
    </row>
    <row r="9" spans="1:3" x14ac:dyDescent="0.25">
      <c r="A9" s="5" t="s">
        <v>126</v>
      </c>
      <c r="B9" s="40" t="s">
        <v>179</v>
      </c>
      <c r="C9" s="41"/>
    </row>
    <row r="10" spans="1:3" x14ac:dyDescent="0.25">
      <c r="A10" s="5" t="s">
        <v>127</v>
      </c>
      <c r="B10" s="40" t="s">
        <v>180</v>
      </c>
      <c r="C10" s="41"/>
    </row>
    <row r="11" spans="1:3" ht="23.25" customHeight="1" x14ac:dyDescent="0.25">
      <c r="A11" s="5" t="s">
        <v>16</v>
      </c>
      <c r="B11" s="40" t="s">
        <v>181</v>
      </c>
      <c r="C11" s="41"/>
    </row>
    <row r="12" spans="1:3" x14ac:dyDescent="0.25">
      <c r="A12" s="49" t="s">
        <v>136</v>
      </c>
      <c r="B12" s="47" t="s">
        <v>183</v>
      </c>
      <c r="C12" s="47"/>
    </row>
    <row r="13" spans="1:3" ht="30" customHeight="1" x14ac:dyDescent="0.25">
      <c r="A13" s="49"/>
      <c r="B13" s="47"/>
      <c r="C13" s="47"/>
    </row>
    <row r="14" spans="1:3" ht="73.5" customHeight="1" x14ac:dyDescent="0.25">
      <c r="A14" s="49"/>
      <c r="B14" s="47"/>
      <c r="C14" s="47"/>
    </row>
    <row r="15" spans="1:3" x14ac:dyDescent="0.25">
      <c r="A15" s="5" t="s">
        <v>128</v>
      </c>
      <c r="B15" s="53">
        <f>SUM(C17,C18,C20,C21,C23)</f>
        <v>1857340317</v>
      </c>
      <c r="C15" s="54"/>
    </row>
    <row r="16" spans="1:3" ht="33.75" customHeight="1" x14ac:dyDescent="0.25">
      <c r="A16" s="55" t="s">
        <v>129</v>
      </c>
      <c r="B16" s="56" t="s">
        <v>34</v>
      </c>
      <c r="C16" s="56"/>
    </row>
    <row r="17" spans="1:3" ht="33.75" customHeight="1" x14ac:dyDescent="0.25">
      <c r="A17" s="55"/>
      <c r="B17" s="11" t="s">
        <v>35</v>
      </c>
      <c r="C17" s="39">
        <v>167340317</v>
      </c>
    </row>
    <row r="18" spans="1:3" ht="33.75" customHeight="1" x14ac:dyDescent="0.25">
      <c r="A18" s="55"/>
      <c r="B18" s="11" t="s">
        <v>36</v>
      </c>
      <c r="C18" s="6"/>
    </row>
    <row r="19" spans="1:3" x14ac:dyDescent="0.25">
      <c r="A19" s="55"/>
      <c r="B19" s="57" t="s">
        <v>37</v>
      </c>
      <c r="C19" s="58"/>
    </row>
    <row r="20" spans="1:3" x14ac:dyDescent="0.25">
      <c r="A20" s="55"/>
      <c r="B20" s="11" t="s">
        <v>95</v>
      </c>
      <c r="C20" s="6">
        <v>910000000</v>
      </c>
    </row>
    <row r="21" spans="1:3" x14ac:dyDescent="0.25">
      <c r="A21" s="55"/>
      <c r="B21" s="11" t="s">
        <v>184</v>
      </c>
      <c r="C21" s="6">
        <v>780000000</v>
      </c>
    </row>
    <row r="22" spans="1:3" x14ac:dyDescent="0.25">
      <c r="A22" s="55"/>
      <c r="B22" s="57" t="s">
        <v>91</v>
      </c>
      <c r="C22" s="58"/>
    </row>
    <row r="23" spans="1:3" x14ac:dyDescent="0.25">
      <c r="A23" s="55"/>
      <c r="B23" s="11"/>
      <c r="C23" s="16"/>
    </row>
    <row r="24" spans="1:3" x14ac:dyDescent="0.25">
      <c r="A24" s="5" t="s">
        <v>130</v>
      </c>
      <c r="B24" s="47" t="s">
        <v>185</v>
      </c>
      <c r="C24" s="47"/>
    </row>
    <row r="25" spans="1:3" x14ac:dyDescent="0.25">
      <c r="A25" s="5" t="s">
        <v>131</v>
      </c>
      <c r="B25" s="50">
        <v>900363673</v>
      </c>
      <c r="C25" s="47"/>
    </row>
    <row r="26" spans="1:3" x14ac:dyDescent="0.25">
      <c r="A26" s="5" t="s">
        <v>132</v>
      </c>
      <c r="B26" s="47" t="s">
        <v>186</v>
      </c>
      <c r="C26" s="47"/>
    </row>
    <row r="27" spans="1:3" x14ac:dyDescent="0.25">
      <c r="A27" s="5" t="s">
        <v>133</v>
      </c>
      <c r="B27" s="51" t="s">
        <v>187</v>
      </c>
      <c r="C27" s="52"/>
    </row>
    <row r="28" spans="1:3" x14ac:dyDescent="0.25">
      <c r="A28" s="5" t="s">
        <v>134</v>
      </c>
      <c r="B28" s="48" t="s">
        <v>188</v>
      </c>
      <c r="C28" s="48"/>
    </row>
    <row r="29" spans="1:3" x14ac:dyDescent="0.25">
      <c r="A29" s="5" t="s">
        <v>135</v>
      </c>
      <c r="B29" s="47" t="s">
        <v>189</v>
      </c>
      <c r="C29" s="47"/>
    </row>
    <row r="34" spans="4:4" x14ac:dyDescent="0.25">
      <c r="D34" s="2" t="str">
        <f t="shared" ref="D34:D35" si="0">UPPER(A34)</f>
        <v/>
      </c>
    </row>
    <row r="35" spans="4:4" x14ac:dyDescent="0.25">
      <c r="D35" s="2" t="str">
        <f t="shared" si="0"/>
        <v/>
      </c>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85" zoomScaleNormal="85"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26.25" x14ac:dyDescent="0.25">
      <c r="A1" s="59" t="s">
        <v>27</v>
      </c>
      <c r="B1" s="59"/>
      <c r="C1" s="59"/>
    </row>
    <row r="2" spans="1:3" x14ac:dyDescent="0.25">
      <c r="A2" s="13" t="s">
        <v>14</v>
      </c>
      <c r="B2" s="60" t="s">
        <v>190</v>
      </c>
      <c r="C2" s="52"/>
    </row>
    <row r="3" spans="1:3" x14ac:dyDescent="0.25">
      <c r="A3" s="5" t="s">
        <v>2</v>
      </c>
      <c r="B3" s="47" t="str">
        <f>'GENERALES NOTA 322'!B2:C2</f>
        <v>18-001-33-33-003-2022-00167-00</v>
      </c>
      <c r="C3" s="47"/>
    </row>
    <row r="4" spans="1:3" x14ac:dyDescent="0.25">
      <c r="A4" s="5" t="s">
        <v>0</v>
      </c>
      <c r="B4" s="47" t="str">
        <f>'GENERALES NOTA 322'!B3:C3</f>
        <v>Juzgado Tercero Administrativo del Circuito de Florencia.</v>
      </c>
      <c r="C4" s="47"/>
    </row>
    <row r="5" spans="1:3" x14ac:dyDescent="0.25">
      <c r="A5" s="5" t="s">
        <v>92</v>
      </c>
      <c r="B5" s="47" t="str">
        <f>'GENERALES NOTA 322'!B4:C4</f>
        <v>Centro de Investigaciones Oncológicas Clínica San Diego CIOSAD SAS, Centro Nacional de Oncología, Clínica Medilaser, Coomeva EPS, Hospital María Inmaculada, Sinergia Global en Salud SAS, Coomeva EPS.</v>
      </c>
      <c r="C5" s="47"/>
    </row>
    <row r="6" spans="1:3" x14ac:dyDescent="0.25">
      <c r="A6" s="5" t="s">
        <v>1</v>
      </c>
      <c r="B6" s="47" t="str">
        <f>'GENERALES NOTA 322'!B5:C5</f>
        <v>Milson Fabián Muñoz Maje, en calidad de hijo de la víctima, no aportó identificación.
Danilo Chavarro Muñoz, en calidad de hijo de la víctima, no aportó identificación.
Yamile Chavarro Muñoz, en calidad de hija de la víctima, no aportó identificación.
Nicolás Valbuena Muñoz, en calidad de hijo de la víctima, no aportó identificación.
Edna Sofía Valbuena Muñoz, nacida el 26 de marzo de 2003, en calidad de hija de la víctima.
María del Carmen Calderón de Valbuena, en calidad de madre de la víctima.
Blanca Nelcy Muñoz Maje, en calidad de compañera permanente de la víctima, no aportó identificación</v>
      </c>
      <c r="C6" s="47"/>
    </row>
    <row r="7" spans="1:3" x14ac:dyDescent="0.25">
      <c r="A7" s="5" t="s">
        <v>93</v>
      </c>
      <c r="B7" s="47" t="str">
        <f>'GENERALES NOTA 322'!B6:C6</f>
        <v>LLAMADA EN GARANTIA</v>
      </c>
      <c r="C7" s="47"/>
    </row>
    <row r="8" spans="1:3" x14ac:dyDescent="0.25">
      <c r="A8" s="13" t="s">
        <v>15</v>
      </c>
      <c r="B8" s="47">
        <v>22320841</v>
      </c>
      <c r="C8" s="47"/>
    </row>
    <row r="9" spans="1:3" x14ac:dyDescent="0.25">
      <c r="A9" s="13" t="s">
        <v>16</v>
      </c>
      <c r="B9" s="47" t="s">
        <v>191</v>
      </c>
      <c r="C9" s="47"/>
    </row>
    <row r="10" spans="1:3" x14ac:dyDescent="0.25">
      <c r="A10" s="13" t="s">
        <v>60</v>
      </c>
      <c r="B10" s="51">
        <v>2000000000</v>
      </c>
      <c r="C10" s="61"/>
    </row>
    <row r="11" spans="1:3" x14ac:dyDescent="0.25">
      <c r="A11" s="13" t="s">
        <v>99</v>
      </c>
      <c r="B11" s="51" t="s">
        <v>192</v>
      </c>
      <c r="C11" s="52"/>
    </row>
    <row r="12" spans="1:3" x14ac:dyDescent="0.25">
      <c r="A12" s="13" t="s">
        <v>46</v>
      </c>
      <c r="B12" s="43" t="s">
        <v>52</v>
      </c>
      <c r="C12" s="44"/>
    </row>
    <row r="13" spans="1:3" x14ac:dyDescent="0.25">
      <c r="A13" s="13" t="s">
        <v>17</v>
      </c>
      <c r="B13" s="47" t="s">
        <v>193</v>
      </c>
      <c r="C13" s="47"/>
    </row>
    <row r="14" spans="1:3" x14ac:dyDescent="0.25">
      <c r="A14" s="13" t="s">
        <v>18</v>
      </c>
      <c r="B14" s="47" t="s">
        <v>22</v>
      </c>
      <c r="C14" s="47"/>
    </row>
    <row r="15" spans="1:3" x14ac:dyDescent="0.25">
      <c r="A15" s="13" t="s">
        <v>19</v>
      </c>
      <c r="B15" s="47" t="s">
        <v>21</v>
      </c>
      <c r="C15" s="47"/>
    </row>
    <row r="16" spans="1:3" x14ac:dyDescent="0.25">
      <c r="A16" s="62" t="s">
        <v>20</v>
      </c>
      <c r="B16" s="47"/>
      <c r="C16" s="47"/>
    </row>
    <row r="17" spans="1:3" x14ac:dyDescent="0.25">
      <c r="A17" s="63"/>
      <c r="B17" s="9" t="s">
        <v>26</v>
      </c>
      <c r="C17" s="10" t="s">
        <v>4</v>
      </c>
    </row>
    <row r="18" spans="1:3" x14ac:dyDescent="0.25">
      <c r="A18" s="63"/>
      <c r="B18" s="11"/>
      <c r="C18" s="11"/>
    </row>
    <row r="19" spans="1:3" x14ac:dyDescent="0.25">
      <c r="A19" s="63"/>
      <c r="B19" s="11"/>
      <c r="C19" s="11"/>
    </row>
    <row r="20" spans="1:3" x14ac:dyDescent="0.25">
      <c r="A20" s="63"/>
      <c r="B20" s="11"/>
      <c r="C20" s="11"/>
    </row>
    <row r="21" spans="1:3" x14ac:dyDescent="0.25">
      <c r="A21" s="13" t="s">
        <v>13</v>
      </c>
      <c r="B21" s="47" t="s">
        <v>22</v>
      </c>
      <c r="C21" s="47"/>
    </row>
    <row r="22" spans="1:3" x14ac:dyDescent="0.25">
      <c r="A22" s="13" t="s">
        <v>47</v>
      </c>
      <c r="B22" s="43"/>
      <c r="C22" s="44"/>
    </row>
    <row r="23" spans="1:3" x14ac:dyDescent="0.25">
      <c r="A23" s="13" t="s">
        <v>5</v>
      </c>
      <c r="B23" s="47" t="s">
        <v>12</v>
      </c>
      <c r="C23" s="47"/>
    </row>
    <row r="24" spans="1:3" x14ac:dyDescent="0.25">
      <c r="A24" s="13" t="s">
        <v>58</v>
      </c>
      <c r="B24" s="47"/>
      <c r="C24" s="47"/>
    </row>
    <row r="25" spans="1:3" x14ac:dyDescent="0.25">
      <c r="A25" s="13" t="s">
        <v>25</v>
      </c>
      <c r="B25" s="47"/>
      <c r="C25" s="47"/>
    </row>
    <row r="26" spans="1:3" x14ac:dyDescent="0.25">
      <c r="A26" s="12" t="s">
        <v>59</v>
      </c>
      <c r="B26" s="47" t="s">
        <v>22</v>
      </c>
      <c r="C26" s="47"/>
    </row>
    <row r="27" spans="1:3" x14ac:dyDescent="0.25">
      <c r="A27" s="64" t="s">
        <v>50</v>
      </c>
      <c r="B27" s="64"/>
      <c r="C27" s="64"/>
    </row>
    <row r="28" spans="1:3" ht="14.45" customHeight="1" x14ac:dyDescent="0.25">
      <c r="A28" s="65" t="s">
        <v>24</v>
      </c>
      <c r="B28" s="66"/>
      <c r="C28" s="28"/>
    </row>
    <row r="29" spans="1:3" ht="14.45" customHeight="1" x14ac:dyDescent="0.25">
      <c r="A29" s="67" t="s">
        <v>23</v>
      </c>
      <c r="B29" s="68"/>
      <c r="C29" s="28"/>
    </row>
    <row r="30" spans="1:3" ht="14.45" customHeight="1" x14ac:dyDescent="0.25">
      <c r="A30" s="67" t="s">
        <v>194</v>
      </c>
      <c r="B30" s="68"/>
      <c r="C30" s="29"/>
    </row>
    <row r="31" spans="1:3" ht="14.45" customHeight="1" x14ac:dyDescent="0.25">
      <c r="A31" s="67" t="s">
        <v>195</v>
      </c>
      <c r="B31" s="68"/>
      <c r="C31" s="28"/>
    </row>
    <row r="32" spans="1:3" x14ac:dyDescent="0.25">
      <c r="A32" s="67" t="s">
        <v>196</v>
      </c>
      <c r="B32" s="68"/>
      <c r="C32" s="28"/>
    </row>
    <row r="33" spans="1:3" ht="14.45" customHeight="1" x14ac:dyDescent="0.25">
      <c r="A33" s="67"/>
      <c r="B33" s="68"/>
      <c r="C33" s="28"/>
    </row>
    <row r="34" spans="1:3" ht="14.45" customHeight="1" x14ac:dyDescent="0.25">
      <c r="A34" s="67" t="s">
        <v>77</v>
      </c>
      <c r="B34" s="68"/>
      <c r="C34" s="30"/>
    </row>
    <row r="35" spans="1:3" x14ac:dyDescent="0.25">
      <c r="A35" s="65" t="s">
        <v>89</v>
      </c>
      <c r="B35" s="66"/>
      <c r="C35" s="31"/>
    </row>
    <row r="36" spans="1:3" x14ac:dyDescent="0.25">
      <c r="A36" s="70" t="s">
        <v>71</v>
      </c>
      <c r="B36" s="70"/>
      <c r="C36" s="70"/>
    </row>
    <row r="37" spans="1:3" x14ac:dyDescent="0.25">
      <c r="A37" s="69" t="s">
        <v>72</v>
      </c>
      <c r="B37" s="69"/>
      <c r="C37" s="11" t="s">
        <v>197</v>
      </c>
    </row>
    <row r="38" spans="1:3" x14ac:dyDescent="0.25">
      <c r="A38" s="69" t="s">
        <v>73</v>
      </c>
      <c r="B38" s="69"/>
      <c r="C38" s="11" t="s">
        <v>197</v>
      </c>
    </row>
    <row r="39" spans="1:3" x14ac:dyDescent="0.25">
      <c r="A39" s="69" t="s">
        <v>74</v>
      </c>
      <c r="B39" s="69"/>
      <c r="C39" s="11" t="s">
        <v>197</v>
      </c>
    </row>
    <row r="40" spans="1:3" x14ac:dyDescent="0.25">
      <c r="A40" s="69" t="s">
        <v>75</v>
      </c>
      <c r="B40" s="69"/>
      <c r="C40" s="11" t="s">
        <v>197</v>
      </c>
    </row>
    <row r="41" spans="1:3" x14ac:dyDescent="0.25">
      <c r="A41" s="69" t="s">
        <v>76</v>
      </c>
      <c r="B41" s="69"/>
      <c r="C41" s="11" t="s">
        <v>197</v>
      </c>
    </row>
    <row r="42" spans="1:3" x14ac:dyDescent="0.25">
      <c r="A42" s="69" t="s">
        <v>78</v>
      </c>
      <c r="B42" s="69"/>
      <c r="C42" s="11" t="s">
        <v>197</v>
      </c>
    </row>
    <row r="43" spans="1:3" x14ac:dyDescent="0.25">
      <c r="A43" s="69" t="s">
        <v>79</v>
      </c>
      <c r="B43" s="69"/>
      <c r="C43" s="11" t="s">
        <v>197</v>
      </c>
    </row>
    <row r="44" spans="1:3" x14ac:dyDescent="0.25">
      <c r="A44" s="69" t="s">
        <v>80</v>
      </c>
      <c r="B44" s="69"/>
      <c r="C44" s="11" t="s">
        <v>197</v>
      </c>
    </row>
    <row r="45" spans="1:3" x14ac:dyDescent="0.25">
      <c r="A45" s="69" t="s">
        <v>81</v>
      </c>
      <c r="B45" s="69"/>
      <c r="C45" s="11" t="s">
        <v>197</v>
      </c>
    </row>
    <row r="46" spans="1:3" x14ac:dyDescent="0.25">
      <c r="A46" s="69" t="s">
        <v>82</v>
      </c>
      <c r="B46" s="69"/>
      <c r="C46" s="11" t="s">
        <v>197</v>
      </c>
    </row>
    <row r="47" spans="1:3" x14ac:dyDescent="0.25">
      <c r="A47" s="69" t="s">
        <v>83</v>
      </c>
      <c r="B47" s="69"/>
      <c r="C47" s="11" t="s">
        <v>197</v>
      </c>
    </row>
    <row r="48" spans="1:3" x14ac:dyDescent="0.25">
      <c r="A48" s="69" t="s">
        <v>84</v>
      </c>
      <c r="B48" s="69"/>
      <c r="C48" s="11" t="s">
        <v>197</v>
      </c>
    </row>
    <row r="49" spans="1:3" x14ac:dyDescent="0.25">
      <c r="A49" s="69" t="s">
        <v>85</v>
      </c>
      <c r="B49" s="69"/>
      <c r="C49" s="11" t="s">
        <v>197</v>
      </c>
    </row>
    <row r="50" spans="1:3" x14ac:dyDescent="0.25">
      <c r="A50" s="69" t="s">
        <v>86</v>
      </c>
      <c r="B50" s="69"/>
      <c r="C50" s="11" t="s">
        <v>197</v>
      </c>
    </row>
    <row r="51" spans="1:3" x14ac:dyDescent="0.25">
      <c r="A51" s="69" t="s">
        <v>87</v>
      </c>
      <c r="B51" s="69"/>
      <c r="C51" s="11" t="s">
        <v>197</v>
      </c>
    </row>
    <row r="52" spans="1:3" x14ac:dyDescent="0.25">
      <c r="A52" s="69" t="s">
        <v>88</v>
      </c>
      <c r="B52" s="69"/>
      <c r="C52" s="11" t="s">
        <v>197</v>
      </c>
    </row>
    <row r="53" spans="1:3" x14ac:dyDescent="0.25">
      <c r="A53" s="71"/>
      <c r="B53" s="71"/>
      <c r="C53" s="11" t="s">
        <v>197</v>
      </c>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4B96E-5EB4-4B26-8F4B-94EDE92E1A6D}">
  <sheetPr>
    <tabColor theme="2" tint="-0.749992370372631"/>
  </sheetPr>
  <dimension ref="A1:XFC45"/>
  <sheetViews>
    <sheetView tabSelected="1" topLeftCell="A3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ol min="9" max="9" width="12" hidden="1"/>
    <col min="10" max="16383" width="11.42578125" hidden="1"/>
    <col min="16384" max="16384" width="7" hidden="1"/>
  </cols>
  <sheetData>
    <row r="1" spans="1:6" ht="26.25" x14ac:dyDescent="0.25">
      <c r="A1" s="59" t="s">
        <v>29</v>
      </c>
      <c r="B1" s="59"/>
      <c r="C1" s="59"/>
    </row>
    <row r="2" spans="1:6" x14ac:dyDescent="0.25">
      <c r="A2" s="20" t="s">
        <v>14</v>
      </c>
      <c r="B2" s="60" t="s">
        <v>190</v>
      </c>
      <c r="C2" s="52"/>
    </row>
    <row r="3" spans="1:6" x14ac:dyDescent="0.25">
      <c r="A3" s="21" t="s">
        <v>2</v>
      </c>
      <c r="B3" s="45" t="s">
        <v>174</v>
      </c>
      <c r="C3" s="46"/>
    </row>
    <row r="4" spans="1:6" ht="15" customHeight="1" x14ac:dyDescent="0.25">
      <c r="A4" s="21" t="s">
        <v>0</v>
      </c>
      <c r="B4" s="43" t="s">
        <v>175</v>
      </c>
      <c r="C4" s="44"/>
    </row>
    <row r="5" spans="1:6" ht="15" customHeight="1" x14ac:dyDescent="0.25">
      <c r="A5" s="21" t="s">
        <v>92</v>
      </c>
      <c r="B5" s="43" t="s">
        <v>176</v>
      </c>
      <c r="C5" s="44"/>
    </row>
    <row r="6" spans="1:6" ht="15" customHeight="1" x14ac:dyDescent="0.25">
      <c r="A6" s="21" t="s">
        <v>1</v>
      </c>
      <c r="B6" s="40" t="s">
        <v>177</v>
      </c>
      <c r="C6" s="44"/>
    </row>
    <row r="7" spans="1:6" x14ac:dyDescent="0.25">
      <c r="A7" s="21" t="s">
        <v>93</v>
      </c>
      <c r="B7" s="47" t="s">
        <v>110</v>
      </c>
      <c r="C7" s="47"/>
    </row>
    <row r="8" spans="1:6" ht="30" x14ac:dyDescent="0.25">
      <c r="A8" s="21" t="s">
        <v>32</v>
      </c>
      <c r="B8" s="87">
        <v>1857340317</v>
      </c>
      <c r="C8" s="88"/>
    </row>
    <row r="9" spans="1:6" x14ac:dyDescent="0.25">
      <c r="A9" s="89" t="s">
        <v>33</v>
      </c>
      <c r="B9" s="85" t="s">
        <v>34</v>
      </c>
      <c r="C9" s="86"/>
    </row>
    <row r="10" spans="1:6" x14ac:dyDescent="0.25">
      <c r="A10" s="89"/>
      <c r="B10" s="22" t="s">
        <v>35</v>
      </c>
      <c r="C10" s="39">
        <v>167340317</v>
      </c>
    </row>
    <row r="11" spans="1:6" x14ac:dyDescent="0.25">
      <c r="A11" s="89"/>
      <c r="B11" s="22" t="s">
        <v>36</v>
      </c>
      <c r="C11" s="19"/>
    </row>
    <row r="12" spans="1:6" x14ac:dyDescent="0.25">
      <c r="A12" s="89"/>
      <c r="B12" s="85"/>
      <c r="C12" s="86"/>
    </row>
    <row r="13" spans="1:6" x14ac:dyDescent="0.25">
      <c r="A13" s="89"/>
      <c r="B13" s="22" t="s">
        <v>95</v>
      </c>
      <c r="C13" s="6">
        <v>910000000</v>
      </c>
    </row>
    <row r="14" spans="1:6" x14ac:dyDescent="0.25">
      <c r="A14" s="89"/>
      <c r="B14" s="22" t="s">
        <v>96</v>
      </c>
      <c r="C14" s="6">
        <v>780000000</v>
      </c>
      <c r="E14" t="s">
        <v>45</v>
      </c>
      <c r="F14" s="17">
        <v>0.7</v>
      </c>
    </row>
    <row r="15" spans="1:6" x14ac:dyDescent="0.25">
      <c r="A15" s="23" t="s">
        <v>30</v>
      </c>
      <c r="B15" s="90" t="s">
        <v>43</v>
      </c>
      <c r="C15" s="91"/>
    </row>
    <row r="16" spans="1:6" ht="45" x14ac:dyDescent="0.25">
      <c r="A16" s="21" t="s">
        <v>31</v>
      </c>
      <c r="B16" s="79" t="s">
        <v>198</v>
      </c>
      <c r="C16" s="80"/>
    </row>
    <row r="17" spans="1:3" ht="45" x14ac:dyDescent="0.25">
      <c r="A17" s="14" t="s">
        <v>38</v>
      </c>
      <c r="B17" s="72">
        <f>((C19+C20+C22+C23)-C26)*C25*C27</f>
        <v>702000000</v>
      </c>
      <c r="C17" s="72"/>
    </row>
    <row r="18" spans="1:3" x14ac:dyDescent="0.25">
      <c r="A18" s="23" t="s">
        <v>39</v>
      </c>
      <c r="B18" s="81" t="s">
        <v>34</v>
      </c>
      <c r="C18" s="82"/>
    </row>
    <row r="19" spans="1:3" x14ac:dyDescent="0.25">
      <c r="A19" s="83"/>
      <c r="B19" s="22" t="s">
        <v>35</v>
      </c>
      <c r="C19" s="19"/>
    </row>
    <row r="20" spans="1:3" x14ac:dyDescent="0.25">
      <c r="A20" s="84"/>
      <c r="B20" s="22" t="s">
        <v>36</v>
      </c>
      <c r="C20" s="19">
        <v>0</v>
      </c>
    </row>
    <row r="21" spans="1:3" x14ac:dyDescent="0.25">
      <c r="A21" s="84"/>
      <c r="B21" s="85" t="s">
        <v>37</v>
      </c>
      <c r="C21" s="86"/>
    </row>
    <row r="22" spans="1:3" x14ac:dyDescent="0.25">
      <c r="A22" s="84"/>
      <c r="B22" s="22" t="s">
        <v>95</v>
      </c>
      <c r="C22" s="19">
        <v>780000000</v>
      </c>
    </row>
    <row r="23" spans="1:3" ht="45" x14ac:dyDescent="0.25">
      <c r="A23" s="84"/>
      <c r="B23" s="22" t="s">
        <v>97</v>
      </c>
      <c r="C23" s="19">
        <v>0</v>
      </c>
    </row>
    <row r="24" spans="1:3" x14ac:dyDescent="0.25">
      <c r="A24" s="84"/>
      <c r="B24" s="85" t="s">
        <v>98</v>
      </c>
      <c r="C24" s="86"/>
    </row>
    <row r="25" spans="1:3" x14ac:dyDescent="0.25">
      <c r="A25" s="24"/>
      <c r="B25" s="22" t="s">
        <v>102</v>
      </c>
      <c r="C25" s="25">
        <v>1</v>
      </c>
    </row>
    <row r="26" spans="1:3" x14ac:dyDescent="0.25">
      <c r="A26" s="26"/>
      <c r="B26" s="22" t="s">
        <v>99</v>
      </c>
      <c r="C26" s="27">
        <v>78000000</v>
      </c>
    </row>
    <row r="27" spans="1:3" x14ac:dyDescent="0.25">
      <c r="A27" s="26"/>
      <c r="B27" s="22" t="s">
        <v>111</v>
      </c>
      <c r="C27" s="25">
        <v>1</v>
      </c>
    </row>
    <row r="28" spans="1:3" x14ac:dyDescent="0.25">
      <c r="A28" s="18" t="s">
        <v>90</v>
      </c>
      <c r="B28" s="72">
        <f>IFERROR(B17*(VLOOKUP(B15,[2]Hoja2!$G$1:$H$6,2,0)),16666)</f>
        <v>16666</v>
      </c>
      <c r="C28" s="72"/>
    </row>
    <row r="29" spans="1:3" ht="30" x14ac:dyDescent="0.25">
      <c r="A29" s="21" t="s">
        <v>40</v>
      </c>
      <c r="B29" s="73" t="s">
        <v>199</v>
      </c>
      <c r="C29" s="74"/>
    </row>
    <row r="30" spans="1:3" ht="30" x14ac:dyDescent="0.25">
      <c r="A30" s="21" t="s">
        <v>41</v>
      </c>
      <c r="B30" s="75" t="s">
        <v>200</v>
      </c>
      <c r="C30" s="76"/>
    </row>
    <row r="32" spans="1:3" x14ac:dyDescent="0.25">
      <c r="A32" s="26"/>
      <c r="B32" s="26"/>
      <c r="C32" s="26"/>
    </row>
    <row r="33" spans="1:3" ht="26.25" x14ac:dyDescent="0.25">
      <c r="A33" s="77" t="s">
        <v>168</v>
      </c>
      <c r="B33" s="77"/>
      <c r="C33" s="77"/>
    </row>
    <row r="34" spans="1:3" x14ac:dyDescent="0.25">
      <c r="A34" s="78" t="s">
        <v>171</v>
      </c>
      <c r="B34" s="78"/>
      <c r="C34" s="78"/>
    </row>
    <row r="35" spans="1:3" x14ac:dyDescent="0.25">
      <c r="A35" s="34" t="s">
        <v>150</v>
      </c>
      <c r="B35" s="34" t="s">
        <v>169</v>
      </c>
      <c r="C35" s="35" t="s">
        <v>170</v>
      </c>
    </row>
    <row r="36" spans="1:3" ht="27" x14ac:dyDescent="0.25">
      <c r="A36" s="36" t="s">
        <v>158</v>
      </c>
      <c r="B36" s="37" t="s">
        <v>22</v>
      </c>
      <c r="C36" s="36" t="s">
        <v>172</v>
      </c>
    </row>
    <row r="37" spans="1:3" ht="67.5" x14ac:dyDescent="0.25">
      <c r="A37" s="36" t="s">
        <v>159</v>
      </c>
      <c r="B37" s="37" t="s">
        <v>22</v>
      </c>
      <c r="C37" s="36" t="s">
        <v>151</v>
      </c>
    </row>
    <row r="38" spans="1:3" ht="40.5" x14ac:dyDescent="0.25">
      <c r="A38" s="36" t="s">
        <v>160</v>
      </c>
      <c r="B38" s="37" t="s">
        <v>22</v>
      </c>
      <c r="C38" s="36" t="s">
        <v>173</v>
      </c>
    </row>
    <row r="39" spans="1:3" ht="27" x14ac:dyDescent="0.25">
      <c r="A39" s="36" t="s">
        <v>161</v>
      </c>
      <c r="B39" s="37" t="s">
        <v>22</v>
      </c>
      <c r="C39" s="36" t="s">
        <v>152</v>
      </c>
    </row>
    <row r="40" spans="1:3" x14ac:dyDescent="0.25">
      <c r="A40" s="36" t="s">
        <v>162</v>
      </c>
      <c r="B40" s="37" t="s">
        <v>22</v>
      </c>
      <c r="C40" s="38"/>
    </row>
    <row r="41" spans="1:3" ht="27" x14ac:dyDescent="0.25">
      <c r="A41" s="36" t="s">
        <v>163</v>
      </c>
      <c r="B41" s="37" t="s">
        <v>22</v>
      </c>
      <c r="C41" s="36" t="s">
        <v>153</v>
      </c>
    </row>
    <row r="42" spans="1:3" ht="27" x14ac:dyDescent="0.25">
      <c r="A42" s="36" t="s">
        <v>164</v>
      </c>
      <c r="B42" s="37" t="s">
        <v>22</v>
      </c>
      <c r="C42" s="36" t="s">
        <v>154</v>
      </c>
    </row>
    <row r="43" spans="1:3" x14ac:dyDescent="0.25">
      <c r="A43" s="36" t="s">
        <v>165</v>
      </c>
      <c r="B43" s="37" t="s">
        <v>22</v>
      </c>
      <c r="C43" s="38" t="s">
        <v>155</v>
      </c>
    </row>
    <row r="44" spans="1:3" ht="27" x14ac:dyDescent="0.25">
      <c r="A44" s="36" t="s">
        <v>166</v>
      </c>
      <c r="B44" s="37" t="s">
        <v>22</v>
      </c>
      <c r="C44" s="38" t="s">
        <v>156</v>
      </c>
    </row>
    <row r="45" spans="1:3" ht="27" x14ac:dyDescent="0.25">
      <c r="A45" s="36" t="s">
        <v>167</v>
      </c>
      <c r="B45" s="37" t="s">
        <v>22</v>
      </c>
      <c r="C45" s="38" t="s">
        <v>157</v>
      </c>
    </row>
  </sheetData>
  <mergeCells count="23">
    <mergeCell ref="B15:C15"/>
    <mergeCell ref="A1:C1"/>
    <mergeCell ref="B2:C2"/>
    <mergeCell ref="B3:C3"/>
    <mergeCell ref="B4:C4"/>
    <mergeCell ref="B5:C5"/>
    <mergeCell ref="B6:C6"/>
    <mergeCell ref="B7:C7"/>
    <mergeCell ref="B8:C8"/>
    <mergeCell ref="A9:A14"/>
    <mergeCell ref="B9:C9"/>
    <mergeCell ref="B12:C12"/>
    <mergeCell ref="B16:C16"/>
    <mergeCell ref="B17:C17"/>
    <mergeCell ref="B18:C18"/>
    <mergeCell ref="A19:A24"/>
    <mergeCell ref="B21:C21"/>
    <mergeCell ref="B24:C24"/>
    <mergeCell ref="B28:C28"/>
    <mergeCell ref="B29:C29"/>
    <mergeCell ref="B30:C30"/>
    <mergeCell ref="A33:C33"/>
    <mergeCell ref="A34:C34"/>
  </mergeCells>
  <dataValidations count="1">
    <dataValidation type="decimal" operator="lessThanOrEqual" allowBlank="1" showInputMessage="1" showErrorMessage="1" sqref="C25" xr:uid="{BAC1D667-53E7-45D7-A1FA-6FAFF5BE6688}">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C5FACF1-83DD-4BDD-917E-525887F7EA08}">
          <x14:formula1>
            <xm:f>Hoja2!$L$1:$L$2</xm:f>
          </x14:formula1>
          <xm:sqref>B7:C7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zoomScale="85" zoomScaleNormal="85" workbookViewId="0">
      <selection activeCell="C18" sqref="C18"/>
    </sheetView>
  </sheetViews>
  <sheetFormatPr baseColWidth="10" defaultColWidth="0" defaultRowHeight="15" x14ac:dyDescent="0.25"/>
  <cols>
    <col min="1" max="1" width="62.28515625" customWidth="1"/>
    <col min="2" max="3" width="69.28515625" customWidth="1"/>
    <col min="4" max="16384" width="10.85546875" hidden="1"/>
  </cols>
  <sheetData>
    <row r="1" spans="1:3" ht="26.25" x14ac:dyDescent="0.25">
      <c r="A1" s="59" t="s">
        <v>42</v>
      </c>
      <c r="B1" s="59"/>
      <c r="C1" s="59"/>
    </row>
    <row r="2" spans="1:3" ht="17.100000000000001" customHeight="1" x14ac:dyDescent="0.25">
      <c r="A2" s="32" t="s">
        <v>14</v>
      </c>
      <c r="B2" s="51" t="str">
        <f>'[3]AUTOS NOTA 321'!B2:C2</f>
        <v xml:space="preserve">SINIESTRO   LEGIS </v>
      </c>
      <c r="C2" s="52"/>
    </row>
    <row r="3" spans="1:3" ht="15.95" customHeight="1" x14ac:dyDescent="0.25">
      <c r="A3" s="5" t="s">
        <v>120</v>
      </c>
      <c r="B3" s="47" t="str">
        <f>'GENERALES NOTA 322'!B2:C2</f>
        <v>18-001-33-33-003-2022-00167-00</v>
      </c>
      <c r="C3" s="47"/>
    </row>
    <row r="4" spans="1:3" x14ac:dyDescent="0.25">
      <c r="A4" s="5" t="s">
        <v>109</v>
      </c>
      <c r="B4" s="47" t="str">
        <f>'GENERALES NOTA 322'!B3:C3</f>
        <v>Juzgado Tercero Administrativo del Circuito de Florencia.</v>
      </c>
      <c r="C4" s="47"/>
    </row>
    <row r="5" spans="1:3" ht="29.1" customHeight="1" x14ac:dyDescent="0.25">
      <c r="A5" s="5" t="s">
        <v>121</v>
      </c>
      <c r="B5" s="47" t="str">
        <f>'GENERALES NOTA 322'!B4:C4</f>
        <v>Centro de Investigaciones Oncológicas Clínica San Diego CIOSAD SAS, Centro Nacional de Oncología, Clínica Medilaser, Coomeva EPS, Hospital María Inmaculada, Sinergia Global en Salud SAS, Coomeva EPS.</v>
      </c>
      <c r="C5" s="47"/>
    </row>
    <row r="6" spans="1:3" x14ac:dyDescent="0.25">
      <c r="A6" s="5" t="s">
        <v>122</v>
      </c>
      <c r="B6" s="47" t="str">
        <f>'GENERALES NOTA 322'!B5:C5</f>
        <v>Milson Fabián Muñoz Maje, en calidad de hijo de la víctima, no aportó identificación.
Danilo Chavarro Muñoz, en calidad de hijo de la víctima, no aportó identificación.
Yamile Chavarro Muñoz, en calidad de hija de la víctima, no aportó identificación.
Nicolás Valbuena Muñoz, en calidad de hijo de la víctima, no aportó identificación.
Edna Sofía Valbuena Muñoz, nacida el 26 de marzo de 2003, en calidad de hija de la víctima.
María del Carmen Calderón de Valbuena, en calidad de madre de la víctima.
Blanca Nelcy Muñoz Maje, en calidad de compañera permanente de la víctima, no aportó identificación</v>
      </c>
      <c r="C6" s="47"/>
    </row>
    <row r="7" spans="1:3" ht="43.5" customHeight="1" x14ac:dyDescent="0.25">
      <c r="A7" s="5" t="s">
        <v>123</v>
      </c>
      <c r="B7" s="47" t="str">
        <f>'GENERALES NOTA 322'!B6:C6</f>
        <v>LLAMADA EN GARANTIA</v>
      </c>
      <c r="C7" s="47"/>
    </row>
    <row r="8" spans="1:3" x14ac:dyDescent="0.25">
      <c r="A8" s="5" t="s">
        <v>100</v>
      </c>
      <c r="B8" s="47" t="s">
        <v>103</v>
      </c>
      <c r="C8" s="47"/>
    </row>
    <row r="9" spans="1:3" x14ac:dyDescent="0.25">
      <c r="A9" s="15" t="s">
        <v>39</v>
      </c>
      <c r="B9" s="92"/>
      <c r="C9" s="92"/>
    </row>
    <row r="10" spans="1:3" x14ac:dyDescent="0.25">
      <c r="A10" s="15" t="s">
        <v>140</v>
      </c>
      <c r="B10" s="47"/>
      <c r="C10" s="47"/>
    </row>
    <row r="11" spans="1:3" x14ac:dyDescent="0.25">
      <c r="A11" s="15" t="s">
        <v>139</v>
      </c>
      <c r="B11" s="93"/>
      <c r="C11" s="71"/>
    </row>
    <row r="12" spans="1:3" ht="30" x14ac:dyDescent="0.25">
      <c r="A12" s="5" t="s">
        <v>141</v>
      </c>
      <c r="B12" s="47"/>
      <c r="C12" s="47"/>
    </row>
    <row r="13" spans="1:3" ht="30" x14ac:dyDescent="0.25">
      <c r="A13" s="5" t="s">
        <v>142</v>
      </c>
      <c r="B13" s="47"/>
      <c r="C13" s="47"/>
    </row>
    <row r="14" spans="1:3" x14ac:dyDescent="0.25">
      <c r="A14" s="5" t="s">
        <v>143</v>
      </c>
      <c r="B14" s="51"/>
      <c r="C14" s="52"/>
    </row>
    <row r="15" spans="1:3" x14ac:dyDescent="0.25">
      <c r="A15" s="15" t="s">
        <v>144</v>
      </c>
      <c r="B15" s="47"/>
      <c r="C15" s="47"/>
    </row>
    <row r="16" spans="1:3" ht="100.5" customHeight="1" x14ac:dyDescent="0.25">
      <c r="A16" s="11" t="s">
        <v>145</v>
      </c>
      <c r="B16" s="71"/>
      <c r="C16" s="71"/>
    </row>
    <row r="17" ht="36.6" customHeight="1" x14ac:dyDescent="0.25"/>
  </sheetData>
  <mergeCells count="16">
    <mergeCell ref="B6:C6"/>
    <mergeCell ref="A1:C1"/>
    <mergeCell ref="B2:C2"/>
    <mergeCell ref="B3:C3"/>
    <mergeCell ref="B4:C4"/>
    <mergeCell ref="B5:C5"/>
    <mergeCell ref="B7:C7"/>
    <mergeCell ref="B8:C8"/>
    <mergeCell ref="B9:C9"/>
    <mergeCell ref="B10:C10"/>
    <mergeCell ref="B11:C11"/>
    <mergeCell ref="B12:C12"/>
    <mergeCell ref="B13:C13"/>
    <mergeCell ref="B15:C15"/>
    <mergeCell ref="B16:C16"/>
    <mergeCell ref="B14:C1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topLeftCell="A25" zoomScale="115" zoomScaleNormal="115" workbookViewId="0">
      <selection activeCell="B11" sqref="B11:C11"/>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18.75" x14ac:dyDescent="0.25">
      <c r="A1" s="97" t="s">
        <v>118</v>
      </c>
      <c r="B1" s="97"/>
      <c r="C1" s="97"/>
    </row>
    <row r="2" spans="1:3" x14ac:dyDescent="0.25">
      <c r="A2" s="32" t="s">
        <v>14</v>
      </c>
      <c r="B2" s="51" t="str">
        <f>'[3]AUTOS NOTA 321'!B2:C2</f>
        <v xml:space="preserve">SINIESTRO   LEGIS </v>
      </c>
      <c r="C2" s="52"/>
    </row>
    <row r="3" spans="1:3" ht="23.45" customHeight="1" x14ac:dyDescent="0.25">
      <c r="A3" s="5" t="s">
        <v>2</v>
      </c>
      <c r="B3" s="47" t="str">
        <f>'GENERALES NOTA 322'!B2:C2</f>
        <v>18-001-33-33-003-2022-00167-00</v>
      </c>
      <c r="C3" s="47"/>
    </row>
    <row r="4" spans="1:3" x14ac:dyDescent="0.25">
      <c r="A4" s="5" t="s">
        <v>0</v>
      </c>
      <c r="B4" s="47" t="str">
        <f>'GENERALES NOTA 322'!B3:C3</f>
        <v>Juzgado Tercero Administrativo del Circuito de Florencia.</v>
      </c>
      <c r="C4" s="47"/>
    </row>
    <row r="5" spans="1:3" x14ac:dyDescent="0.25">
      <c r="A5" s="5" t="s">
        <v>92</v>
      </c>
      <c r="B5" s="47" t="str">
        <f>'GENERALES NOTA 322'!B4:C4</f>
        <v>Centro de Investigaciones Oncológicas Clínica San Diego CIOSAD SAS, Centro Nacional de Oncología, Clínica Medilaser, Coomeva EPS, Hospital María Inmaculada, Sinergia Global en Salud SAS, Coomeva EPS.</v>
      </c>
      <c r="C5" s="47"/>
    </row>
    <row r="6" spans="1:3" x14ac:dyDescent="0.25">
      <c r="A6" s="5" t="s">
        <v>1</v>
      </c>
      <c r="B6" s="47" t="str">
        <f>'GENERALES NOTA 322'!B5:C5</f>
        <v>Milson Fabián Muñoz Maje, en calidad de hijo de la víctima, no aportó identificación.
Danilo Chavarro Muñoz, en calidad de hijo de la víctima, no aportó identificación.
Yamile Chavarro Muñoz, en calidad de hija de la víctima, no aportó identificación.
Nicolás Valbuena Muñoz, en calidad de hijo de la víctima, no aportó identificación.
Edna Sofía Valbuena Muñoz, nacida el 26 de marzo de 2003, en calidad de hija de la víctima.
María del Carmen Calderón de Valbuena, en calidad de madre de la víctima.
Blanca Nelcy Muñoz Maje, en calidad de compañera permanente de la víctima, no aportó identificación</v>
      </c>
      <c r="C6" s="47"/>
    </row>
    <row r="7" spans="1:3" x14ac:dyDescent="0.25">
      <c r="A7" s="5" t="s">
        <v>93</v>
      </c>
      <c r="B7" s="47" t="str">
        <f>'GENERALES NOTA 322'!B6:C6</f>
        <v>LLAMADA EN GARANTIA</v>
      </c>
      <c r="C7" s="47"/>
    </row>
    <row r="8" spans="1:3" x14ac:dyDescent="0.25">
      <c r="A8" s="5" t="s">
        <v>100</v>
      </c>
      <c r="B8" s="47" t="str">
        <f>'GENERALES NOTA 325'!B8:C8</f>
        <v>PROBABLE GENERALES</v>
      </c>
      <c r="C8" s="47"/>
    </row>
    <row r="9" spans="1:3" x14ac:dyDescent="0.25">
      <c r="A9" s="15" t="s">
        <v>39</v>
      </c>
      <c r="B9" s="94" t="e">
        <f>#REF!</f>
        <v>#REF!</v>
      </c>
      <c r="C9" s="94"/>
    </row>
    <row r="10" spans="1:3" x14ac:dyDescent="0.25">
      <c r="A10" s="5" t="s">
        <v>112</v>
      </c>
      <c r="B10" s="95">
        <v>25000000</v>
      </c>
      <c r="C10" s="95"/>
    </row>
    <row r="11" spans="1:3" ht="41.1" customHeight="1" x14ac:dyDescent="0.25">
      <c r="A11" s="5" t="s">
        <v>149</v>
      </c>
      <c r="B11" s="47"/>
      <c r="C11" s="47"/>
    </row>
    <row r="12" spans="1:3" ht="41.1" hidden="1" customHeight="1" x14ac:dyDescent="0.25">
      <c r="A12" s="5" t="s">
        <v>115</v>
      </c>
      <c r="B12" s="47"/>
      <c r="C12" s="47"/>
    </row>
    <row r="13" spans="1:3" ht="18.75" customHeight="1" x14ac:dyDescent="0.25">
      <c r="A13" s="5" t="s">
        <v>116</v>
      </c>
      <c r="B13" s="96"/>
      <c r="C13" s="96"/>
    </row>
    <row r="14" spans="1:3" x14ac:dyDescent="0.25">
      <c r="A14" s="5" t="s">
        <v>117</v>
      </c>
      <c r="B14" s="47"/>
      <c r="C14" s="47"/>
    </row>
    <row r="20" spans="4:8" x14ac:dyDescent="0.25">
      <c r="D20" t="str">
        <f t="shared" ref="D20:H20" si="0">UPPER(D18)</f>
        <v/>
      </c>
      <c r="E20" t="str">
        <f t="shared" si="0"/>
        <v/>
      </c>
      <c r="F20" t="str">
        <f t="shared" si="0"/>
        <v/>
      </c>
      <c r="G20" t="str">
        <f t="shared" si="0"/>
        <v/>
      </c>
      <c r="H20" t="str">
        <f t="shared" si="0"/>
        <v/>
      </c>
    </row>
    <row r="21" spans="4:8" x14ac:dyDescent="0.25">
      <c r="D21" t="str">
        <f t="shared" ref="D21:H21" si="1">UPPER(D19)</f>
        <v/>
      </c>
      <c r="E21" t="str">
        <f t="shared" si="1"/>
        <v/>
      </c>
      <c r="F21" t="str">
        <f t="shared" si="1"/>
        <v/>
      </c>
      <c r="G21" t="str">
        <f t="shared" si="1"/>
        <v/>
      </c>
      <c r="H21" t="str">
        <f t="shared" si="1"/>
        <v/>
      </c>
    </row>
    <row r="22" spans="4:8" x14ac:dyDescent="0.25">
      <c r="D22" t="str">
        <f t="shared" ref="D22:H22" si="2">UPPER(D20)</f>
        <v/>
      </c>
      <c r="E22" t="str">
        <f t="shared" si="2"/>
        <v/>
      </c>
      <c r="F22" t="str">
        <f t="shared" si="2"/>
        <v/>
      </c>
      <c r="G22" t="str">
        <f t="shared" si="2"/>
        <v/>
      </c>
      <c r="H22" t="str">
        <f t="shared" si="2"/>
        <v/>
      </c>
    </row>
    <row r="23" spans="4:8" x14ac:dyDescent="0.25">
      <c r="D23" t="str">
        <f>UPPER(D21)</f>
        <v/>
      </c>
      <c r="E23" t="str">
        <f t="shared" ref="E23:H23" si="3">UPPER(E21)</f>
        <v/>
      </c>
      <c r="F23" t="str">
        <f t="shared" si="3"/>
        <v/>
      </c>
      <c r="G23" t="str">
        <f t="shared" si="3"/>
        <v/>
      </c>
      <c r="H23" t="str">
        <f t="shared" si="3"/>
        <v/>
      </c>
    </row>
    <row r="24" spans="4:8" x14ac:dyDescent="0.25">
      <c r="D24" t="str">
        <f t="shared" ref="D24:H24" si="4">UPPER(D22)</f>
        <v/>
      </c>
      <c r="E24" t="str">
        <f t="shared" si="4"/>
        <v/>
      </c>
      <c r="F24" t="str">
        <f t="shared" si="4"/>
        <v/>
      </c>
      <c r="G24" t="str">
        <f t="shared" si="4"/>
        <v/>
      </c>
      <c r="H24" t="str">
        <f t="shared" si="4"/>
        <v/>
      </c>
    </row>
    <row r="25" spans="4:8" x14ac:dyDescent="0.25">
      <c r="D25" t="str">
        <f t="shared" ref="D25:H25" si="5">UPPER(D23)</f>
        <v/>
      </c>
      <c r="E25" t="str">
        <f t="shared" si="5"/>
        <v/>
      </c>
      <c r="F25" t="str">
        <f t="shared" si="5"/>
        <v/>
      </c>
      <c r="G25" t="str">
        <f t="shared" si="5"/>
        <v/>
      </c>
      <c r="H25" t="str">
        <f t="shared" si="5"/>
        <v/>
      </c>
    </row>
  </sheetData>
  <mergeCells count="14">
    <mergeCell ref="B6:C6"/>
    <mergeCell ref="A1:C1"/>
    <mergeCell ref="B2:C2"/>
    <mergeCell ref="B3:C3"/>
    <mergeCell ref="B4:C4"/>
    <mergeCell ref="B5:C5"/>
    <mergeCell ref="B14:C14"/>
    <mergeCell ref="B7:C7"/>
    <mergeCell ref="B8:C8"/>
    <mergeCell ref="B9:C9"/>
    <mergeCell ref="B10:C10"/>
    <mergeCell ref="B11:C11"/>
    <mergeCell ref="B13:C13"/>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topLeftCell="A10" zoomScaleNormal="100" workbookViewId="0">
      <selection activeCell="B14" sqref="B14:C14"/>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3" ht="18.75" x14ac:dyDescent="0.25">
      <c r="A1" s="97" t="s">
        <v>119</v>
      </c>
      <c r="B1" s="97"/>
      <c r="C1" s="97"/>
    </row>
    <row r="2" spans="1:3" ht="14.1" customHeight="1" x14ac:dyDescent="0.25">
      <c r="A2" s="13" t="s">
        <v>14</v>
      </c>
      <c r="B2" s="51" t="str">
        <f>'[3]AUTOS NOTA 321'!B2:C2</f>
        <v xml:space="preserve">SINIESTRO   LEGIS </v>
      </c>
      <c r="C2" s="52"/>
    </row>
    <row r="3" spans="1:3" x14ac:dyDescent="0.25">
      <c r="A3" s="5" t="s">
        <v>2</v>
      </c>
      <c r="B3" s="47" t="str">
        <f>'GENERALES NOTA 322'!B2:C2</f>
        <v>18-001-33-33-003-2022-00167-00</v>
      </c>
      <c r="C3" s="47"/>
    </row>
    <row r="4" spans="1:3" x14ac:dyDescent="0.25">
      <c r="A4" s="5" t="s">
        <v>0</v>
      </c>
      <c r="B4" s="47" t="str">
        <f>'GENERALES NOTA 322'!B3:C3</f>
        <v>Juzgado Tercero Administrativo del Circuito de Florencia.</v>
      </c>
      <c r="C4" s="47"/>
    </row>
    <row r="5" spans="1:3" x14ac:dyDescent="0.25">
      <c r="A5" s="5" t="s">
        <v>92</v>
      </c>
      <c r="B5" s="47" t="str">
        <f>'GENERALES NOTA 322'!B4:C4</f>
        <v>Centro de Investigaciones Oncológicas Clínica San Diego CIOSAD SAS, Centro Nacional de Oncología, Clínica Medilaser, Coomeva EPS, Hospital María Inmaculada, Sinergia Global en Salud SAS, Coomeva EPS.</v>
      </c>
      <c r="C5" s="47"/>
    </row>
    <row r="6" spans="1:3" x14ac:dyDescent="0.25">
      <c r="A6" s="5" t="s">
        <v>1</v>
      </c>
      <c r="B6" s="47" t="str">
        <f>'GENERALES NOTA 322'!B5:C5</f>
        <v>Milson Fabián Muñoz Maje, en calidad de hijo de la víctima, no aportó identificación.
Danilo Chavarro Muñoz, en calidad de hijo de la víctima, no aportó identificación.
Yamile Chavarro Muñoz, en calidad de hija de la víctima, no aportó identificación.
Nicolás Valbuena Muñoz, en calidad de hijo de la víctima, no aportó identificación.
Edna Sofía Valbuena Muñoz, nacida el 26 de marzo de 2003, en calidad de hija de la víctima.
María del Carmen Calderón de Valbuena, en calidad de madre de la víctima.
Blanca Nelcy Muñoz Maje, en calidad de compañera permanente de la víctima, no aportó identificación</v>
      </c>
      <c r="C6" s="47"/>
    </row>
    <row r="7" spans="1:3" x14ac:dyDescent="0.25">
      <c r="A7" s="5" t="s">
        <v>93</v>
      </c>
      <c r="B7" s="47" t="str">
        <f>'GENERALES NOTA 322'!B6:C6</f>
        <v>LLAMADA EN GARANTIA</v>
      </c>
      <c r="C7" s="47"/>
    </row>
    <row r="8" spans="1:3" x14ac:dyDescent="0.25">
      <c r="A8" s="5" t="s">
        <v>113</v>
      </c>
      <c r="B8" s="47" t="str">
        <f>'GENERALES NOTA 325'!B8:C8</f>
        <v>PROBABLE GENERALES</v>
      </c>
      <c r="C8" s="47"/>
    </row>
    <row r="9" spans="1:3" ht="24" customHeight="1" x14ac:dyDescent="0.25">
      <c r="A9" s="5" t="s">
        <v>114</v>
      </c>
      <c r="B9" s="47"/>
      <c r="C9" s="47"/>
    </row>
    <row r="10" spans="1:3" ht="88.5" customHeight="1" x14ac:dyDescent="0.25">
      <c r="A10" s="5" t="s">
        <v>146</v>
      </c>
      <c r="B10" s="47"/>
      <c r="C10" s="47"/>
    </row>
    <row r="11" spans="1:3" ht="43.5" customHeight="1" x14ac:dyDescent="0.25">
      <c r="A11" s="100"/>
      <c r="B11" s="100"/>
      <c r="C11" s="100"/>
    </row>
    <row r="12" spans="1:3" hidden="1" x14ac:dyDescent="0.25">
      <c r="A12" s="101"/>
      <c r="B12" s="101"/>
      <c r="C12" s="101"/>
    </row>
    <row r="13" spans="1:3" ht="18.75" x14ac:dyDescent="0.25">
      <c r="A13" s="97" t="s">
        <v>147</v>
      </c>
      <c r="B13" s="97"/>
      <c r="C13" s="97"/>
    </row>
    <row r="14" spans="1:3" x14ac:dyDescent="0.25">
      <c r="A14" s="23" t="s">
        <v>30</v>
      </c>
      <c r="B14" s="90" t="s">
        <v>43</v>
      </c>
      <c r="C14" s="91"/>
    </row>
    <row r="15" spans="1:3" ht="30" x14ac:dyDescent="0.25">
      <c r="A15" s="21" t="s">
        <v>31</v>
      </c>
      <c r="B15" s="79"/>
      <c r="C15" s="80"/>
    </row>
    <row r="16" spans="1:3" ht="45" x14ac:dyDescent="0.25">
      <c r="A16" s="14" t="s">
        <v>38</v>
      </c>
      <c r="B16" s="72">
        <f>((C18+C19+C21+C22)-C25)*C24*C26</f>
        <v>100000000</v>
      </c>
      <c r="C16" s="72"/>
    </row>
    <row r="17" spans="1:3" x14ac:dyDescent="0.25">
      <c r="A17" s="23" t="s">
        <v>39</v>
      </c>
      <c r="B17" s="81" t="s">
        <v>34</v>
      </c>
      <c r="C17" s="82"/>
    </row>
    <row r="18" spans="1:3" x14ac:dyDescent="0.25">
      <c r="A18" s="83"/>
      <c r="B18" s="22" t="s">
        <v>35</v>
      </c>
      <c r="C18" s="19">
        <v>100000000</v>
      </c>
    </row>
    <row r="19" spans="1:3" x14ac:dyDescent="0.25">
      <c r="A19" s="84"/>
      <c r="B19" s="22" t="s">
        <v>36</v>
      </c>
      <c r="C19" s="19">
        <v>0</v>
      </c>
    </row>
    <row r="20" spans="1:3" x14ac:dyDescent="0.25">
      <c r="A20" s="84"/>
      <c r="B20" s="85" t="s">
        <v>37</v>
      </c>
      <c r="C20" s="86"/>
    </row>
    <row r="21" spans="1:3" x14ac:dyDescent="0.25">
      <c r="A21" s="84"/>
      <c r="B21" s="22" t="s">
        <v>95</v>
      </c>
      <c r="C21" s="19">
        <v>0</v>
      </c>
    </row>
    <row r="22" spans="1:3" ht="30" x14ac:dyDescent="0.25">
      <c r="A22" s="84"/>
      <c r="B22" s="22" t="s">
        <v>97</v>
      </c>
      <c r="C22" s="19">
        <v>0</v>
      </c>
    </row>
    <row r="23" spans="1:3" x14ac:dyDescent="0.25">
      <c r="A23" s="84"/>
      <c r="B23" s="85" t="s">
        <v>98</v>
      </c>
      <c r="C23" s="86"/>
    </row>
    <row r="24" spans="1:3" x14ac:dyDescent="0.25">
      <c r="A24" s="24"/>
      <c r="B24" s="22" t="s">
        <v>102</v>
      </c>
      <c r="C24" s="25">
        <v>1</v>
      </c>
    </row>
    <row r="25" spans="1:3" x14ac:dyDescent="0.25">
      <c r="A25" s="26"/>
      <c r="B25" s="22" t="s">
        <v>99</v>
      </c>
      <c r="C25" s="27">
        <v>0</v>
      </c>
    </row>
    <row r="26" spans="1:3" x14ac:dyDescent="0.25">
      <c r="A26" s="26"/>
      <c r="B26" s="22" t="s">
        <v>111</v>
      </c>
      <c r="C26" s="25">
        <v>1</v>
      </c>
    </row>
    <row r="27" spans="1:3" x14ac:dyDescent="0.25">
      <c r="A27" s="18" t="s">
        <v>90</v>
      </c>
      <c r="B27" s="72">
        <f>IFERROR(B16*(VLOOKUP(B14,Hoja2!$G$1:$H$6,2,0)),16666)</f>
        <v>16666</v>
      </c>
      <c r="C27" s="72"/>
    </row>
    <row r="28" spans="1:3" ht="95.25" customHeight="1" x14ac:dyDescent="0.25">
      <c r="A28" s="33" t="s">
        <v>148</v>
      </c>
      <c r="B28" s="98"/>
      <c r="C28" s="99"/>
    </row>
  </sheetData>
  <mergeCells count="21">
    <mergeCell ref="B7:C7"/>
    <mergeCell ref="B8:C8"/>
    <mergeCell ref="B10:C10"/>
    <mergeCell ref="B9:C9"/>
    <mergeCell ref="A1:C1"/>
    <mergeCell ref="B2:C2"/>
    <mergeCell ref="B3:C3"/>
    <mergeCell ref="B4:C4"/>
    <mergeCell ref="B5:C5"/>
    <mergeCell ref="B6:C6"/>
    <mergeCell ref="B27:C27"/>
    <mergeCell ref="A13:C13"/>
    <mergeCell ref="B28:C28"/>
    <mergeCell ref="A11:C12"/>
    <mergeCell ref="B20:C20"/>
    <mergeCell ref="B14:C14"/>
    <mergeCell ref="B15:C15"/>
    <mergeCell ref="B17:C17"/>
    <mergeCell ref="A18:A23"/>
    <mergeCell ref="B23:C23"/>
    <mergeCell ref="B16:C1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101</v>
      </c>
    </row>
    <row r="2" spans="1:1" x14ac:dyDescent="0.25">
      <c r="A2" t="s">
        <v>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5703125" defaultRowHeight="15" x14ac:dyDescent="0.25"/>
  <cols>
    <col min="4" max="4" width="20.140625" bestFit="1" customWidth="1"/>
    <col min="5" max="5" width="42.85546875" bestFit="1" customWidth="1"/>
    <col min="7" max="7" width="33.28515625" customWidth="1"/>
    <col min="14" max="14" width="20.7109375" customWidth="1"/>
  </cols>
  <sheetData>
    <row r="1" spans="1:14" x14ac:dyDescent="0.25">
      <c r="A1" s="8" t="s">
        <v>46</v>
      </c>
      <c r="B1" t="s">
        <v>21</v>
      </c>
      <c r="C1" s="8" t="s">
        <v>20</v>
      </c>
      <c r="D1" s="8" t="s">
        <v>47</v>
      </c>
      <c r="E1" s="3" t="s">
        <v>5</v>
      </c>
      <c r="F1" s="2" t="s">
        <v>45</v>
      </c>
      <c r="G1" s="2" t="s">
        <v>103</v>
      </c>
      <c r="H1" s="4">
        <v>0.7</v>
      </c>
      <c r="I1" t="s">
        <v>3</v>
      </c>
      <c r="J1" t="s">
        <v>65</v>
      </c>
      <c r="L1" t="s">
        <v>110</v>
      </c>
      <c r="N1" s="2" t="s">
        <v>137</v>
      </c>
    </row>
    <row r="2" spans="1:14" x14ac:dyDescent="0.25">
      <c r="A2" t="s">
        <v>51</v>
      </c>
      <c r="B2" t="s">
        <v>22</v>
      </c>
      <c r="C2" t="s">
        <v>55</v>
      </c>
      <c r="D2" s="2" t="s">
        <v>48</v>
      </c>
      <c r="E2" s="1" t="s">
        <v>8</v>
      </c>
      <c r="F2" s="2" t="s">
        <v>43</v>
      </c>
      <c r="G2" s="2" t="s">
        <v>104</v>
      </c>
      <c r="H2" s="4">
        <v>0.25</v>
      </c>
      <c r="I2" t="s">
        <v>61</v>
      </c>
      <c r="J2" t="s">
        <v>66</v>
      </c>
      <c r="L2" t="s">
        <v>94</v>
      </c>
      <c r="N2" s="2" t="s">
        <v>138</v>
      </c>
    </row>
    <row r="3" spans="1:14" x14ac:dyDescent="0.25">
      <c r="A3" t="s">
        <v>52</v>
      </c>
      <c r="C3" t="s">
        <v>56</v>
      </c>
      <c r="D3" s="2" t="s">
        <v>49</v>
      </c>
      <c r="E3" s="1" t="s">
        <v>9</v>
      </c>
      <c r="F3" s="2" t="s">
        <v>44</v>
      </c>
      <c r="G3" s="2" t="s">
        <v>105</v>
      </c>
      <c r="H3" s="4">
        <v>0.55000000000000004</v>
      </c>
      <c r="I3" t="s">
        <v>62</v>
      </c>
      <c r="J3" t="s">
        <v>67</v>
      </c>
      <c r="N3" s="2" t="s">
        <v>43</v>
      </c>
    </row>
    <row r="4" spans="1:14" x14ac:dyDescent="0.25">
      <c r="A4" t="s">
        <v>53</v>
      </c>
      <c r="C4" t="s">
        <v>57</v>
      </c>
      <c r="E4" s="1" t="s">
        <v>10</v>
      </c>
      <c r="G4" s="2" t="s">
        <v>106</v>
      </c>
      <c r="H4" s="4">
        <v>0.15</v>
      </c>
      <c r="I4" t="s">
        <v>63</v>
      </c>
      <c r="J4" t="s">
        <v>68</v>
      </c>
      <c r="N4" s="2"/>
    </row>
    <row r="5" spans="1:14" x14ac:dyDescent="0.25">
      <c r="A5" t="s">
        <v>54</v>
      </c>
      <c r="E5" s="1" t="s">
        <v>6</v>
      </c>
      <c r="G5" s="2" t="s">
        <v>107</v>
      </c>
      <c r="H5" s="4">
        <v>0.7</v>
      </c>
      <c r="I5" t="s">
        <v>64</v>
      </c>
      <c r="J5" t="s">
        <v>69</v>
      </c>
      <c r="N5" s="2"/>
    </row>
    <row r="6" spans="1:14" x14ac:dyDescent="0.25">
      <c r="E6" s="1" t="s">
        <v>7</v>
      </c>
      <c r="G6" s="2" t="s">
        <v>108</v>
      </c>
      <c r="H6" s="4">
        <v>0.3</v>
      </c>
      <c r="J6" t="s">
        <v>70</v>
      </c>
      <c r="N6" s="2"/>
    </row>
    <row r="7" spans="1:14" x14ac:dyDescent="0.25">
      <c r="E7" s="1" t="s">
        <v>12</v>
      </c>
      <c r="G7" s="2" t="s">
        <v>43</v>
      </c>
      <c r="N7" s="2" t="s">
        <v>43</v>
      </c>
    </row>
    <row r="8" spans="1:14" x14ac:dyDescent="0.25">
      <c r="E8" s="1" t="s">
        <v>11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Marlyn Katherine Rodríguez Rincón</cp:lastModifiedBy>
  <dcterms:created xsi:type="dcterms:W3CDTF">2020-12-07T14:41:17Z</dcterms:created>
  <dcterms:modified xsi:type="dcterms:W3CDTF">2024-11-20T03:44:25Z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