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vc90ab4\licitaciones\22-POLICIA NEIVA\19-PROPUESTA ECONOMICA\"/>
    </mc:Choice>
  </mc:AlternateContent>
  <xr:revisionPtr revIDLastSave="0" documentId="8_{C6472337-3606-49AE-BE53-006CDDE3934F}" xr6:coauthVersionLast="43" xr6:coauthVersionMax="43" xr10:uidLastSave="{00000000-0000-0000-0000-000000000000}"/>
  <bookViews>
    <workbookView xWindow="-24120" yWindow="-120" windowWidth="24240" windowHeight="13140" xr2:uid="{00000000-000D-0000-FFFF-FFFF00000000}"/>
  </bookViews>
  <sheets>
    <sheet name="CANTI Y PRESUPUESTO DE OBRA (2)" sheetId="2" r:id="rId1"/>
    <sheet name="CANTI Y PRESUPUESTO DE OBRA" sheetId="1" r:id="rId2"/>
  </sheets>
  <definedNames>
    <definedName name="_xlnm.Print_Area" localSheetId="1">'CANTI Y PRESUPUESTO DE OBRA'!$A$1:$F$325</definedName>
    <definedName name="_xlnm.Print_Area" localSheetId="0">'CANTI Y PRESUPUESTO DE OBRA (2)'!$A$1:$F$325</definedName>
    <definedName name="ITEM" localSheetId="1">#REF!</definedName>
    <definedName name="ITEM" localSheetId="0">#REF!</definedName>
    <definedName name="ITEM">#REF!</definedName>
    <definedName name="q" localSheetId="1">#REF!</definedName>
    <definedName name="q" localSheetId="0">#REF!</definedName>
    <definedName name="q">#REF!</definedName>
    <definedName name="_xlnm.Print_Titles" localSheetId="1">'CANTI Y PRESUPUESTO DE OBRA'!$1:$8</definedName>
    <definedName name="_xlnm.Print_Titles" localSheetId="0">'CANTI Y PRESUPUESTO DE OBRA (2)'!$1:$8</definedName>
  </definedNames>
  <calcPr calcId="191029"/>
</workbook>
</file>

<file path=xl/calcChain.xml><?xml version="1.0" encoding="utf-8"?>
<calcChain xmlns="http://schemas.openxmlformats.org/spreadsheetml/2006/main">
  <c r="F308" i="2" l="1"/>
  <c r="F307" i="2"/>
  <c r="F306" i="2"/>
  <c r="F309" i="2" s="1"/>
  <c r="F310" i="2" s="1"/>
  <c r="F293" i="2"/>
  <c r="F290" i="2"/>
  <c r="F289" i="2"/>
  <c r="F288" i="2"/>
  <c r="F287" i="2"/>
  <c r="F286" i="2"/>
  <c r="F284" i="2"/>
  <c r="F282" i="2"/>
  <c r="F279" i="2"/>
  <c r="F278" i="2"/>
  <c r="F277" i="2"/>
  <c r="F276" i="2"/>
  <c r="F275" i="2"/>
  <c r="F274" i="2"/>
  <c r="F272" i="2"/>
  <c r="F271" i="2"/>
  <c r="F270" i="2"/>
  <c r="F269" i="2"/>
  <c r="F268" i="2"/>
  <c r="F267" i="2"/>
  <c r="F265" i="2"/>
  <c r="F264" i="2"/>
  <c r="F263" i="2"/>
  <c r="F262" i="2"/>
  <c r="F261" i="2"/>
  <c r="F260" i="2"/>
  <c r="F259" i="2"/>
  <c r="F258" i="2"/>
  <c r="F257" i="2"/>
  <c r="F256" i="2"/>
  <c r="F254" i="2"/>
  <c r="F253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3" i="2"/>
  <c r="F222" i="2"/>
  <c r="F221" i="2"/>
  <c r="F220" i="2"/>
  <c r="F219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7" i="2"/>
  <c r="F196" i="2"/>
  <c r="F195" i="2"/>
  <c r="F194" i="2"/>
  <c r="F193" i="2"/>
  <c r="F192" i="2"/>
  <c r="F191" i="2"/>
  <c r="F190" i="2"/>
  <c r="F189" i="2"/>
  <c r="F188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7" i="2"/>
  <c r="F106" i="2"/>
  <c r="F105" i="2"/>
  <c r="F104" i="2"/>
  <c r="F103" i="2"/>
  <c r="F102" i="2"/>
  <c r="F101" i="2"/>
  <c r="F100" i="2"/>
  <c r="F99" i="2"/>
  <c r="F98" i="2"/>
  <c r="F97" i="2"/>
  <c r="F94" i="2"/>
  <c r="F93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7" i="2"/>
  <c r="F56" i="2"/>
  <c r="F55" i="2"/>
  <c r="F54" i="2"/>
  <c r="F53" i="2"/>
  <c r="F52" i="2"/>
  <c r="F51" i="2"/>
  <c r="F50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3" i="2"/>
  <c r="F32" i="2"/>
  <c r="F31" i="2"/>
  <c r="F30" i="2"/>
  <c r="F29" i="2"/>
  <c r="F28" i="2"/>
  <c r="F27" i="2"/>
  <c r="F26" i="2"/>
  <c r="F25" i="2"/>
  <c r="F24" i="2"/>
  <c r="F23" i="2"/>
  <c r="F22" i="2"/>
  <c r="F20" i="2"/>
  <c r="F19" i="2"/>
  <c r="F15" i="2"/>
  <c r="F12" i="2"/>
  <c r="F11" i="2"/>
  <c r="M314" i="1"/>
  <c r="L317" i="1"/>
  <c r="E293" i="1"/>
  <c r="F293" i="1" s="1"/>
  <c r="E92" i="1"/>
  <c r="E93" i="1"/>
  <c r="F93" i="1" s="1"/>
  <c r="E94" i="1"/>
  <c r="F94" i="1" s="1"/>
  <c r="E95" i="1"/>
  <c r="E96" i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E225" i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E252" i="1"/>
  <c r="E253" i="1"/>
  <c r="F253" i="1" s="1"/>
  <c r="E254" i="1"/>
  <c r="F254" i="1" s="1"/>
  <c r="E255" i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E281" i="1"/>
  <c r="E282" i="1"/>
  <c r="F282" i="1" s="1"/>
  <c r="E283" i="1"/>
  <c r="E284" i="1"/>
  <c r="F284" i="1" s="1"/>
  <c r="E285" i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E292" i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E59" i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E35" i="1"/>
  <c r="F35" i="1" s="1"/>
  <c r="E22" i="1"/>
  <c r="F22" i="1" s="1"/>
  <c r="E20" i="1"/>
  <c r="F20" i="1" s="1"/>
  <c r="E19" i="1"/>
  <c r="F19" i="1" s="1"/>
  <c r="E15" i="1"/>
  <c r="F15" i="1" s="1"/>
  <c r="E12" i="1"/>
  <c r="F12" i="1" s="1"/>
  <c r="E11" i="1"/>
  <c r="F11" i="1" s="1"/>
  <c r="F294" i="2" l="1"/>
  <c r="F298" i="2" s="1"/>
  <c r="F299" i="2" s="1"/>
  <c r="F311" i="2"/>
  <c r="F312" i="2"/>
  <c r="I312" i="1"/>
  <c r="I311" i="1"/>
  <c r="I310" i="1"/>
  <c r="I309" i="1"/>
  <c r="I308" i="1"/>
  <c r="I307" i="1"/>
  <c r="I306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F297" i="2" l="1"/>
  <c r="F296" i="2"/>
  <c r="F300" i="2" s="1"/>
  <c r="F301" i="2" s="1"/>
  <c r="F303" i="2" s="1"/>
  <c r="F314" i="2" s="1"/>
  <c r="F306" i="1"/>
  <c r="F308" i="1"/>
  <c r="F307" i="1"/>
  <c r="F204" i="1"/>
  <c r="F309" i="1" l="1"/>
  <c r="F310" i="1" s="1"/>
  <c r="F311" i="1" s="1"/>
  <c r="F312" i="1" l="1"/>
  <c r="F294" i="1" l="1"/>
  <c r="I11" i="1"/>
  <c r="I294" i="1"/>
  <c r="I298" i="1" s="1"/>
  <c r="I299" i="1" s="1"/>
  <c r="F297" i="1" l="1"/>
  <c r="F296" i="1"/>
  <c r="F298" i="1"/>
  <c r="F299" i="1" s="1"/>
  <c r="I297" i="1"/>
  <c r="I296" i="1"/>
  <c r="I300" i="1" s="1"/>
  <c r="I301" i="1" s="1"/>
  <c r="I303" i="1" s="1"/>
  <c r="I314" i="1" s="1"/>
  <c r="F300" i="1" l="1"/>
  <c r="F301" i="1" s="1"/>
  <c r="F303" i="1" s="1"/>
  <c r="F314" i="1" s="1"/>
  <c r="I316" i="1" s="1"/>
  <c r="I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ASUS</author>
  </authors>
  <commentList>
    <comment ref="A115" authorId="0" shapeId="0" xr:uid="{AAA1EE80-AF94-4000-8D9C-139DBACB9755}">
      <text>
        <r>
          <rPr>
            <b/>
            <sz val="9"/>
            <color indexed="81"/>
            <rFont val="Tahoma"/>
            <family val="2"/>
          </rPr>
          <t>KONCET:
AGREGAR EN TODOS LOS ARCHIVOS</t>
        </r>
      </text>
    </comment>
    <comment ref="A119" authorId="0" shapeId="0" xr:uid="{57F76B5B-CF60-4573-9861-D887CF7B75D2}">
      <text>
        <r>
          <rPr>
            <b/>
            <sz val="9"/>
            <color indexed="81"/>
            <rFont val="Tahoma"/>
            <family val="2"/>
          </rPr>
          <t>KONCET: 
AGREGAR EN TODOS ARCHIVOS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ASUS</author>
  </authors>
  <commentList>
    <comment ref="A1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KONCET:
AGREGAR EN TODOS LOS ARCHIVOS</t>
        </r>
      </text>
    </comment>
    <comment ref="A1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KONCET: 
AGREGAR EN TODOS ARCHIVOS</t>
        </r>
      </text>
    </comment>
  </commentList>
</comments>
</file>

<file path=xl/sharedStrings.xml><?xml version="1.0" encoding="utf-8"?>
<sst xmlns="http://schemas.openxmlformats.org/spreadsheetml/2006/main" count="1616" uniqueCount="524">
  <si>
    <t>PROYECTO</t>
  </si>
  <si>
    <t>CONSTRUCCIÓN DEL COMANDO DE POLICÍA  METROPOLITANA (MENEV) Y EL DEPARTAMENTO DE POLICÍA HUILA (DEHUI).</t>
  </si>
  <si>
    <t xml:space="preserve">PRESUPUESTO FASE 1B </t>
  </si>
  <si>
    <t>ITEM</t>
  </si>
  <si>
    <t>DESCRIPCION</t>
  </si>
  <si>
    <t>UN</t>
  </si>
  <si>
    <t>CANTIDAD</t>
  </si>
  <si>
    <t>VR. UNIT</t>
  </si>
  <si>
    <t>VR. TOTAL</t>
  </si>
  <si>
    <t xml:space="preserve">PRELIMINARES </t>
  </si>
  <si>
    <t xml:space="preserve">Replanteo y localización </t>
  </si>
  <si>
    <t>M2</t>
  </si>
  <si>
    <t xml:space="preserve">Campamento de obra en unidades de contenedores para almacenamiento de herramientas y oficinas </t>
  </si>
  <si>
    <t>GL</t>
  </si>
  <si>
    <t>ESTRUCTURAS TECNICAS</t>
  </si>
  <si>
    <t xml:space="preserve">POZO PROFUNDO </t>
  </si>
  <si>
    <t>2.4.1</t>
  </si>
  <si>
    <t>construcción de pozo de 8 1/2" de diámetro con  profundidad recomendada en estudio de prospección geoelectrica (80 m) y obras complementarias. incluye  equipo de bombeo con caudal de 6,00 l/s y altura dinámica total de 55,36 m, 7,86 hp   además  tubería y accesorios de impulsión a ptap</t>
  </si>
  <si>
    <t xml:space="preserve">EDIFICIO OAC </t>
  </si>
  <si>
    <t>RELLENOS Y EXCAVACIONES</t>
  </si>
  <si>
    <t>3.1.1</t>
  </si>
  <si>
    <t>Excavación mecánica según planos. Incluye cargue, transporte y disposición final de sobrantes a sitio autorizado  por el ente  ambiental encargado.</t>
  </si>
  <si>
    <t>m3</t>
  </si>
  <si>
    <t>3.1.2</t>
  </si>
  <si>
    <t>Relleno en Recebo común Compactado</t>
  </si>
  <si>
    <t>ESTRUCTURAS EN CONCRETO</t>
  </si>
  <si>
    <t>Acero para Elementos de cimentación, incluye vigas y zapatas fy=60000 PSI</t>
  </si>
  <si>
    <t>kg</t>
  </si>
  <si>
    <t>Concreto para Zapatas y Vigas de Cimentación f'c=5000PSI</t>
  </si>
  <si>
    <t>Acero para Columnas fy=60000 PSI</t>
  </si>
  <si>
    <t>Concreto para Columnas f'c=5000PSI</t>
  </si>
  <si>
    <t xml:space="preserve">Malla electrosoldada para  losa contrapiso  </t>
  </si>
  <si>
    <t>Losa de contrapiso en concreto</t>
  </si>
  <si>
    <t>Acero para placa en concreto de segundo piso. Incluye vigas, viguetas fy=60000 PSI</t>
  </si>
  <si>
    <t>Concreto para vigas aéreas y losa de entrepiso segundo piso f'c=5000PSI</t>
  </si>
  <si>
    <t>3. 10</t>
  </si>
  <si>
    <t>Concreto para vigas aéreas y losa de entrepiso tercer piso f'c=5000PSI</t>
  </si>
  <si>
    <t>Acero para placa en concreto de Cubierta. Incluye vigas, viguetas fy=60000 PSI</t>
  </si>
  <si>
    <t>Concreto para vigas aéreas y losa de Cubierta f'c=5000PSI</t>
  </si>
  <si>
    <t>Acero A-50 para cubierta metálica</t>
  </si>
  <si>
    <t>4</t>
  </si>
  <si>
    <t>MAMPOSTERIA</t>
  </si>
  <si>
    <t>4.1</t>
  </si>
  <si>
    <t>Suministro e instalación de Mampostería en ladrillo tolete
Muros 25 cm.</t>
  </si>
  <si>
    <t>4.2</t>
  </si>
  <si>
    <t>Suministro e instalación de Mampostería en ladrillo tolete
Muros 20 cm.</t>
  </si>
  <si>
    <t>4.3</t>
  </si>
  <si>
    <t>Suministro e instalación de Mampostería en ladrillo tolete
Muros 12 cm.</t>
  </si>
  <si>
    <t>4.10</t>
  </si>
  <si>
    <t>Suministro e instalación de Mampostería en ladrillo tolete
Muros 30 cm.</t>
  </si>
  <si>
    <t>4.16</t>
  </si>
  <si>
    <t>Suministro e instalación de Bordillo ventanas  h. 0.15 mts, en
concreto 2500 psi 25 cm</t>
  </si>
  <si>
    <t>ML</t>
  </si>
  <si>
    <t>4.22</t>
  </si>
  <si>
    <t>Suministro e instalación de Bordillo cubierta  h. 0.20 mts, en
concreto 2500 psi,muro de  12 cm</t>
  </si>
  <si>
    <t>4.23</t>
  </si>
  <si>
    <t>Suministro e instalación de bordillo cubierta  h. 0.20 mts, en
concreto 2500 psi, muro de 20 cm</t>
  </si>
  <si>
    <t>4.30</t>
  </si>
  <si>
    <t>Suministro e instalación de cañuela en concreto 2500 psi</t>
  </si>
  <si>
    <t>4.31</t>
  </si>
  <si>
    <t>Suministro e instalación de bordillo en concreto 2500 psi</t>
  </si>
  <si>
    <t>4.34</t>
  </si>
  <si>
    <t>Suministro e instalacion de pasos, en concreto 2500 psi  e=08
cm, ancho 30 cm y largo de acuerdo a detalle de plano por cada</t>
  </si>
  <si>
    <t>4.35</t>
  </si>
  <si>
    <t>Suministro e instalación de tapas para ductos, en concreto
2500 psi  e=8 cm, tapa sin anglo, ver detalle de planos</t>
  </si>
  <si>
    <t>4.36</t>
  </si>
  <si>
    <t>Suministro e instalación de dinteles h= 10 cm, en concreto
2500 psi  12 cm</t>
  </si>
  <si>
    <t>4.37</t>
  </si>
  <si>
    <t>Suministro e instalación de dinteles h= 10 cm, en concreto
2500 psi  20 cm</t>
  </si>
  <si>
    <t>4.38</t>
  </si>
  <si>
    <t>Suministro e instalación de dinteles h= 10 cm, en concreto
2500 psi  25 cm</t>
  </si>
  <si>
    <t>5</t>
  </si>
  <si>
    <t>PAÑETES, AFINADOS E IMPERMEABILIZACIONES</t>
  </si>
  <si>
    <t>5.0</t>
  </si>
  <si>
    <t>Suministro e instalacion de Pañete impermeabilizado liso
interiores 1:3 incluye filos y dilataciones. Espesor de 2 cm</t>
  </si>
  <si>
    <t>5.1</t>
  </si>
  <si>
    <t>Suministro e instalación de Pañete impermeabilizado fachadas 1:3 incluye filos y dilataciones. Espesor de 2 cm, bordes de
vanos</t>
  </si>
  <si>
    <t>5.2</t>
  </si>
  <si>
    <t>Suministro e instalación de Pañete   liso muros interiores 1:3.
Espesor de 2cm</t>
  </si>
  <si>
    <t>5.3</t>
  </si>
  <si>
    <t>Suministro e instalación de Pañete  impermeabilizado liso fachadas 1:3  incluye filos y dilataciones.  Espesor de 2 cm</t>
  </si>
  <si>
    <t>5.4</t>
  </si>
  <si>
    <t>Suministro e instalación de Pañete liso muros interiores 1:3
incluye filos y dilataciones e= 2cm, bordes de vanos</t>
  </si>
  <si>
    <t>5.10</t>
  </si>
  <si>
    <t>Suministro e instalación de afinado liso para pisos, escalera y
cubierta</t>
  </si>
  <si>
    <t>5.11</t>
  </si>
  <si>
    <t>Suministro e instalación de manto Morter Plast al 80 para
impermeabilizaciòn cubiertas</t>
  </si>
  <si>
    <t>5.13</t>
  </si>
  <si>
    <t>Suministro e instalación de aislamiento termico para muros y
cubierta</t>
  </si>
  <si>
    <t>INSTALACIONES HIDROSANITARIAS</t>
  </si>
  <si>
    <t>6.1.</t>
  </si>
  <si>
    <t>RED DE SUMINISTRO</t>
  </si>
  <si>
    <t>6.1.4</t>
  </si>
  <si>
    <t>SUMINISTRO E INSTALACION TUBERIA Y ACCESORIOS PVC-P RDE-21  2" (INCLUYE ACCESORIOS, SOPORTES Y ADITAMENTOS)</t>
  </si>
  <si>
    <t>6.1.5</t>
  </si>
  <si>
    <t>SUMINISTRO E INSTALACION TUBERIA Y ACCESORIOS  PVC-P RDE-21  1-1/2" (INCLUYE ACCESORIOS, SOPORTES Y ADITAMENTOS)</t>
  </si>
  <si>
    <t>6.1.6</t>
  </si>
  <si>
    <t>SUMINISTRO E INSTALACION TUBERIA Y ACCESORIOS  PVC-P RDE-21  1-1/4" (INCLUYE ACCESORIOS, SOPORTES Y ADITAMENTOS)</t>
  </si>
  <si>
    <t>6.1.7</t>
  </si>
  <si>
    <t>SUMINISTRO E INSTALACION TUBERIA Y ACCESORIOS  PVC-P RDE-21  1" (INCLUYE ACCESORIOS, SOPORTES Y ADITAMENTOS)</t>
  </si>
  <si>
    <t>6.1.8</t>
  </si>
  <si>
    <t>SUMINISTRO E INSTALACION TUBERIA Y ACCESORIOS  PVC-P RDE-13.5  3/4" (INCLUYE ACCESORIOS, SOPORTES Y ADITAMENTOS)</t>
  </si>
  <si>
    <t>6.1.9</t>
  </si>
  <si>
    <t>SUMINISTRO E INSTALACION TUBERIA Y ACCESORIOS  PVC-P RDE-9 1/2" (INCLUYE ACCESORIOS, SOPORTES Y ADITAMENTOS)</t>
  </si>
  <si>
    <t>6.1.11</t>
  </si>
  <si>
    <t>SUMINISTRO E INSTALACION PUNTO HIDRAULICO PVC-P ORINAL / DUCHA / LAVAMANOS 3/4"</t>
  </si>
  <si>
    <t>6.1.12</t>
  </si>
  <si>
    <t>SUMINISTRO E INSTALACION PUNTO HIDRAULICO PVC-P LAVAMANOS / LAVAPLATOS / POCETA / ASEO  1/2"</t>
  </si>
  <si>
    <t>6.1.13</t>
  </si>
  <si>
    <t>SUMINISTRO E INSTALACION PUNTO HIDRAULICO PVC-P SANITARIO DE TANQUE 1/2"</t>
  </si>
  <si>
    <t>6.1.14</t>
  </si>
  <si>
    <t>SUMINISTRO E INSTALACION PUNTO HIDRAULICO PVC-P SANITARIO FLUXOMETRO 1-1/4"</t>
  </si>
  <si>
    <t>6.1.15</t>
  </si>
  <si>
    <t>SUMINISTRO E INSTALACIÓN REGISTRO PESADO CORTINA TIPO RED WHITE  ROSCAR 2"</t>
  </si>
  <si>
    <t>6.1.16</t>
  </si>
  <si>
    <t>SUMINISTRO E INSTALACIÓN REGISTRO PESADO CORTINA TIPO RED WHITE  ROSCAR 1-1/2"</t>
  </si>
  <si>
    <t>6.1.20</t>
  </si>
  <si>
    <t>SUMINISTRO E INSTALACIÓN REGISTRO PESADO CORTINA TIPO RED WHITE  ROSCAR 1/2"</t>
  </si>
  <si>
    <t>6.1.21</t>
  </si>
  <si>
    <t>SUMINISTRO E INSTALACIÓN VALVULA DE PURGA 3/4"</t>
  </si>
  <si>
    <t>6.2.</t>
  </si>
  <si>
    <t>RED AGUAS RESIDUALES</t>
  </si>
  <si>
    <t>6.2.1</t>
  </si>
  <si>
    <t>SUMINISTRO E INSTALACIÓN TUBERÍA Y ACCESORIOS PVC-S 4" (INCLUYE SOPORTE, ACCESORIOS Y ADITAMENTOS)</t>
  </si>
  <si>
    <t>6.2.2</t>
  </si>
  <si>
    <t>SUMINISTRO E INSTALACIÓN TUBERÍA Y ACCESORIOS  PVC-S 3" (INCLUYE SOPORTE, ACCESORIOS Y ADITAMENTOS)</t>
  </si>
  <si>
    <t>6.2.3</t>
  </si>
  <si>
    <t>SUMINISTRO E INSTALACIÓN TUBERÍA Y ACCESORIOS PVC-S 2" (INCLUYE SOPORTE, ACCESORIOS Y ADITAMENTOS)</t>
  </si>
  <si>
    <t>6.2.6</t>
  </si>
  <si>
    <t>SUMINISTRO E INSTALACIÓN TUBERÍA Y ACCESORIOS  PVC-VENT 2" (INCLUYE SOPORTE, ACCESORIOS Y ADITAMENTOS)</t>
  </si>
  <si>
    <t>6.2.7</t>
  </si>
  <si>
    <t>SUMINISTRO E INSTALACIÓN SALIDA SANITARIA 4"</t>
  </si>
  <si>
    <t>6.2.8</t>
  </si>
  <si>
    <t>SUMINISTRO E INSTALACIÓN SALIDA SANITARIA 3"</t>
  </si>
  <si>
    <t>6.2.9</t>
  </si>
  <si>
    <t>SUMINISTRO E INSTALACIÓN SALIDA SANITARIA 2"</t>
  </si>
  <si>
    <t>6.2.10</t>
  </si>
  <si>
    <t>SUMINISTRO E INSTALACIÓN SALIDA SANITARIA SIFÓN 2"</t>
  </si>
  <si>
    <t>6.2.11</t>
  </si>
  <si>
    <t>SUMINISTRO E INSTALACIÓN SALIDA SANITARIA SIFÓN 3"</t>
  </si>
  <si>
    <t>6.2.12</t>
  </si>
  <si>
    <t>SUMINISTRO E INSTALACION TUBERIA Y ACCESORIOS PVC-ALC 110mm</t>
  </si>
  <si>
    <t>6.2.13</t>
  </si>
  <si>
    <t>SUMINISTRO E INSTALACION TUBERIA Y ACCESORIOS PVC-ALC 160mm</t>
  </si>
  <si>
    <t>6.2.14</t>
  </si>
  <si>
    <t xml:space="preserve">SUMINISTRO E INSTALACION TUBERIA Y ACCESORIOS PVC-ALC 200mm </t>
  </si>
  <si>
    <t>6.2.16</t>
  </si>
  <si>
    <t>CONSTRUCCION CAJA DE INSPECCIÓN 60X60cm H mäx:1.0m</t>
  </si>
  <si>
    <t>6.2.17</t>
  </si>
  <si>
    <t>CONSTRUCCION CAJA DE INSPECCIÓN 80X80cm H mäx:1.5m</t>
  </si>
  <si>
    <t>6.2.20</t>
  </si>
  <si>
    <t>EXCAVACION MANUAL EN MATERIAL COMUN SIN CLASIFICAR. INCLUYE TRASIEGO, REPALEO Y DISPOSICION FINAL</t>
  </si>
  <si>
    <t>M3</t>
  </si>
  <si>
    <t>6.2.21</t>
  </si>
  <si>
    <t xml:space="preserve">RELLENO CON MATERIAL PROVENIENTE DE LA EXCAVACION. INCLUYE COMPACTACION </t>
  </si>
  <si>
    <t>6.2.22</t>
  </si>
  <si>
    <t>RELLENO CON ARENA PARA TAPAR TUBERIAS ENTERRADAS. INCLUYE COMPACTACION MANUAL</t>
  </si>
  <si>
    <t>6.3.</t>
  </si>
  <si>
    <t>RED AGUAS LLUVIAS</t>
  </si>
  <si>
    <t>6.3.2</t>
  </si>
  <si>
    <t>SUMINISTRO E INSTALACIÓN PVC-S 4" COLECTORES Y BAJANTES (INCLUYE SOPORTE, ACCESORIOS Y ADITAMENTOS)</t>
  </si>
  <si>
    <t>6.3.4</t>
  </si>
  <si>
    <t>SUMINISTRO E INSTALACIÓN SALIDA SANITARIA SIFÓN 4" (INCLUYE TRAGANTE TIPO CUPULA)</t>
  </si>
  <si>
    <t>8.0</t>
  </si>
  <si>
    <t xml:space="preserve">INSTALACIONES ELECTRICAS </t>
  </si>
  <si>
    <t>8.1</t>
  </si>
  <si>
    <t xml:space="preserve"> ALIMENTADORES BAJA TENSION Y CANALIZACION </t>
  </si>
  <si>
    <t>8.1.64</t>
  </si>
  <si>
    <t>SUMINISTRO E INSTALACION DE TUBERIA PVC TDP Ø 6", INCLUYE ACCESORIOS PARA SU FIJACION</t>
  </si>
  <si>
    <t>8.1.65</t>
  </si>
  <si>
    <t>SUMINISTRO E INSTALACION DE TUBERIA PVC TDP Ø 4", INCLUYE ACCESORIOS PARA SU FIJACION</t>
  </si>
  <si>
    <t>8.1.80</t>
  </si>
  <si>
    <t>SUMINISTRO E INSTALACION DE TUBERIA EMT  Ø 3/4", INCLUYE ACCESORIOS PARA SU FIJACION</t>
  </si>
  <si>
    <t>8.1.81</t>
  </si>
  <si>
    <t>SUMINISTRO E INSTALACION DE TUBERIA EMT  Ø 1", INCLUYE ACCESORIOS PARA SU FIJACION</t>
  </si>
  <si>
    <t>8.1.82</t>
  </si>
  <si>
    <t>SUMINISTRO E INSTALACION DE TUBERIA EMT  Ø 1 1/2", INCLUYE ACCESORIOS PARA SU FIJACION</t>
  </si>
  <si>
    <t>8.1.83</t>
  </si>
  <si>
    <t>SUMINISTRO E INSTALACION DE TUBERIA EMT  Ø 2", INCLUYE ACCESORIOS PARA SU FIJACION</t>
  </si>
  <si>
    <t>8.1.84</t>
  </si>
  <si>
    <t>SUMINISTRO E INSTALACION DE TUBERIA EMT  Ø 3", INCLUYE ACCESORIOS PARA SU FIJACION</t>
  </si>
  <si>
    <t>8.1.85</t>
  </si>
  <si>
    <t>SUMINISTRO E INSTALACION DE CANALETA METALICA 12X5 cm, COLOR BLANCO, INCLUYE ACCESORIOS PARA FIJACION</t>
  </si>
  <si>
    <t>8.1.86</t>
  </si>
  <si>
    <t xml:space="preserve">SUMINISTRO E INSTALACION DE CAJA DE INSPECCION  (CAJA DE HALADO) </t>
  </si>
  <si>
    <t>8.1.87</t>
  </si>
  <si>
    <t>SUMINISTRO E INSTALACION DE BANDEJA PORTACABLE  60 X 10,5 CM FIJACION EN TECHO</t>
  </si>
  <si>
    <t>8.1.89</t>
  </si>
  <si>
    <t>ALIMENTADOR INICIO DE CIRCUITOS ILUMINACIÓN-TOMACORRIENTE EN 3#12 HFFRLS POR TUBERIA EMT 3/4 CON ACCESORIOS</t>
  </si>
  <si>
    <t>8.3</t>
  </si>
  <si>
    <t>TABLEROS ELÉCTRICOS Y PROTECCIONES</t>
  </si>
  <si>
    <t>8.3.2</t>
  </si>
  <si>
    <t>TABLERO DE DISTRIBUCIÓN TRIFASICO ,  DE DOCE (12) CIRCUITOS, CON ESPACIO PARA TOTALIZADOR,  BARRA DE NEUTRO Y BARRA DE TIERRA AISLADA.</t>
  </si>
  <si>
    <t>8.3.4</t>
  </si>
  <si>
    <t>TABLERO DE DISTRIBUCIÓN TRIFASICO ,  DE DIECIOCHO (18) CIRCUITOS, CON ESPACIO PARA TOTALIZADOR,  BARRA DE NEUTRO Y BARRA DE TIERRA AISLADA.</t>
  </si>
  <si>
    <t>8.3.6</t>
  </si>
  <si>
    <t>TABLERO DE DISTRIBUCIÓN TRIFASICO ,  DE VEINTICUATRO (24) CIRCUITOS, CON ESPACIO PARA TOTALIZADOR,  BARRA DE NEUTRO Y BARRA DE TIERRA AISLADA.</t>
  </si>
  <si>
    <t>8.3.9</t>
  </si>
  <si>
    <t>TABLERO DE DISTRIBUCIÓN TRIFASICO ,  DE  TREINTA Y SEIS (36) CIRCUITOS, CON ESPACIO PARA TOTALIZADOR,  BARRA DE NEUTRO Y BARRA DE TIERRA AISLADA.</t>
  </si>
  <si>
    <t>8.3.16</t>
  </si>
  <si>
    <t>TABLERO INDUSTRIAL TRIFASICO, CAPACIDAD DE BARRAJE 400-500 A CON ESPACIO PARA TOTALIZADOR, BARRA DE NEUTRO Y BARRA DE TIERRA AISLADA</t>
  </si>
  <si>
    <t>8.3.18</t>
  </si>
  <si>
    <t>TABLERO INDUSTRIAL TRIFASICO, CAPACIDAD DEL BARRAJE 1663 A, CON ESPACIO PARA TOTALIZADOR, BARRA DE NEUTRO Y BARRA DE TIERRA AISLADA</t>
  </si>
  <si>
    <t>8.3.22</t>
  </si>
  <si>
    <t>PROTECCION TERMOMAGNETICA MONOPOLAR  ENCHUFABLE DE 20A /10KA</t>
  </si>
  <si>
    <t>8.3.23</t>
  </si>
  <si>
    <t>PROTECCION TERMOMAGNETICA BIPOLAR  ENCHUFABLE DE 20A /10KA</t>
  </si>
  <si>
    <t>8.3.25</t>
  </si>
  <si>
    <t>PROTECCION TERMOMAGNETICA BIPOLAR  ENCHUFABLE DE 40A /10KA</t>
  </si>
  <si>
    <t>8.3.26</t>
  </si>
  <si>
    <t>PROTECCION TERMOMAGNETICA TRIPOLAR  ENCHUFABLE DE 20A /10KA</t>
  </si>
  <si>
    <t>8.3.32</t>
  </si>
  <si>
    <t>PROTECCION TERMOMAGNETICA TRIPOLAR  CAJA MOLDEADA 3X50A /25KA</t>
  </si>
  <si>
    <t>8.3.36</t>
  </si>
  <si>
    <t>PROTECCION TERMOMAGNETICA TRIPOLAR  CAJA MOLDEADA 3X75A /25KA</t>
  </si>
  <si>
    <t>8.3.39</t>
  </si>
  <si>
    <t>PROTECCION TERMOMAGNETICA TRIPOLAR CAJA MOLDEADA  3X125A /25KA</t>
  </si>
  <si>
    <t>8.3.41</t>
  </si>
  <si>
    <t>PROTECCION TERMOMAGNETICA TRIPOLAR CAJA MOLDEADA REGULABLE DE 3 X(12,8-16)/25KA 240V</t>
  </si>
  <si>
    <t>8.3.43</t>
  </si>
  <si>
    <t>PROTECCION TERMOMAGNETICA TRIPOLAR CAJA MOLDEADA REGULABLE DE 3 X(20-25)/25KA 240V</t>
  </si>
  <si>
    <t>8.3.44</t>
  </si>
  <si>
    <t>PROTECCION TERMOMAGNETICA TRIPOLAR CAJA MOLDEADA REGULABLE DE 3 X(32-40)/25KA 240V</t>
  </si>
  <si>
    <t>8.3.46</t>
  </si>
  <si>
    <t>PROTECCION TERMOMAGNETICA TRIPOLAR CAJA MOLDEADA REGULABLE DE 3 X(35-50)/25KA 240V</t>
  </si>
  <si>
    <t>8.3.47</t>
  </si>
  <si>
    <t>PROTECCION TERMOMAGNETICA TRIPOLAR CAJA MOLDEADA REGULABLE DE 3 X(50,4-63)/25KA 240V</t>
  </si>
  <si>
    <t>8.3.49</t>
  </si>
  <si>
    <t>PROTECCION TERMOMAGNETICA TRIPOLAR CAJA MOLDEADA REGULABLE DE 3 X(80-100)/25KA 240V</t>
  </si>
  <si>
    <t>8.3.51</t>
  </si>
  <si>
    <t>PROTECCION TERMOMAGNETICA TRIPOLAR CAJA MOLDEADA REGULABLE DE 3 X(100-125)/25KA 240V</t>
  </si>
  <si>
    <t>8.3.54</t>
  </si>
  <si>
    <t>PROTECCION TERMOMAGNETICA TRIPOLAR CAJA MOLDEADA REGULABLE DE 3 X(140-200)/40KA 240V</t>
  </si>
  <si>
    <t>8.3.56</t>
  </si>
  <si>
    <t>PROTECCION TERMOMAGNETICA TRIPOLAR CAJA MOLDEADA REGULABLE DE 3 X(160-200)/40KA 240V</t>
  </si>
  <si>
    <t>8.3.57</t>
  </si>
  <si>
    <t>PROTECCION TERMOMAGNETICA TRIPOLAR CAJA MOLDEADA REGULABLE DE 3 X(200-250)/40 KA 240V</t>
  </si>
  <si>
    <t>8.3.59</t>
  </si>
  <si>
    <t>PROTECCION TERMOMAGNETICA TRIPOLAR CAJA MOLDEADA REGULABLE DE 3 X(256-320)/60 KA 240V</t>
  </si>
  <si>
    <t>8.3.63</t>
  </si>
  <si>
    <t>PROTECCION TERMOMAGNETICA TRIPOLAR CAJA MOLDEADA REGULABLE DE 3 X(504-630)/65 KA 240V</t>
  </si>
  <si>
    <t>8.3.64</t>
  </si>
  <si>
    <t>PROTECCION TERMOMAGNETICA TRIPOLAR CAJA MOLDEADA REGULABLE DE 3 X(500-1250)/65 KA 240V</t>
  </si>
  <si>
    <t>8.3.73</t>
  </si>
  <si>
    <t>DPS CLASE I+II</t>
  </si>
  <si>
    <t>8.3.74</t>
  </si>
  <si>
    <t>DPS CLASE III</t>
  </si>
  <si>
    <t>8.3.76</t>
  </si>
  <si>
    <t>SUMINISTRO E INSTALACION DE TRANSFERENCIA AUTOMATICA 550 A</t>
  </si>
  <si>
    <t>8.3.79</t>
  </si>
  <si>
    <t>TABLERO GENERAL RED REGULADA  CON ELEMENTOS</t>
  </si>
  <si>
    <t>8.4</t>
  </si>
  <si>
    <t>SALIDAS ELÉCTRICAS</t>
  </si>
  <si>
    <t>8.4.1</t>
  </si>
  <si>
    <t xml:space="preserve">SALIDA PARA ILUMINACION, INCLUYE DUCTERIA, CABLEADO, ACCESORIOS DE FIJACIÓN Y TODO LO NECESARIO PARA SU CORRECTO FUNCIONAMIENTO. </t>
  </si>
  <si>
    <t>8.4.2</t>
  </si>
  <si>
    <t xml:space="preserve">SALIDA PARA INTERRUPTOR, INCLUYE DUCTERIA, CABLEADO, ACCESORIOS DE FIJACIÓN Y TODO LO NECESARIO PARA SU CORRECTO FUNCIONAMIENTO. </t>
  </si>
  <si>
    <t>8.4.3</t>
  </si>
  <si>
    <t xml:space="preserve">SALIDA PARA TOMACORRIENTE INCLUYE DUCTERIA, CABLEADO, ACCESORIOS DE FIJACIÓN Y TODO LO NECESARIO PARA SU CORRECTO FUNCIONAMIENTO. </t>
  </si>
  <si>
    <t>8.4.4</t>
  </si>
  <si>
    <t xml:space="preserve">SALIDA PARA TERMOSTATO EQUIPOS AIRES ACONDICIONADOS   INCLUYE DUCTERIA, CABLEADO, ACCESORIOS DE FIJACIÓN Y TODO LO NECESARIO PARA SU CORRECTO FUNCIONAMIENTO. </t>
  </si>
  <si>
    <t>8.4.6</t>
  </si>
  <si>
    <t>SUMINISTRO E INSTALACION DE TOMACORRIENTE DOBLE MONOFÁSICA 15A/120V (1Ø+N+PT) (RED NORMAL), INCLUYE , ACCESORIOS DE FIJACIÓN Y TODO LO NECESARIO PARA SU CORRECTO FUNCIONAMIENTO.</t>
  </si>
  <si>
    <t>8.4.7</t>
  </si>
  <si>
    <t>SUMINISTRO E INSTALACION DE TOMACORRIENTE DOBLE MONOFÁSICA 15A./120V.(1Ø+N+PT) CON PROTECCIÓN POR FALLA A TIERRA (GFCI) (RED NORMAL), INCLUYE , ACCESORIOS DE FIJACIÓN Y TODO LO NECESARIO PARA SU CORRECTO FUNCIONAMIENTO.</t>
  </si>
  <si>
    <t>8.4.9</t>
  </si>
  <si>
    <t xml:space="preserve">SUMINISTRO E INSTALACION DE TOMACORRIENTE DOBLE MONOFÁSICA 15A/120V (1Ø+N+PT)   (RED REGULADA), INCLUYE DUCTERIA, CABLEADO, ACCESORIOS DE FIJACIÓN Y TODO LO NECESARIO PARA SU CORRECTO FUNCIONAMIENTO. </t>
  </si>
  <si>
    <t>8.4.23</t>
  </si>
  <si>
    <t>SALIDA EN CONDUCTOR DE CALIBRE 3x6 Cu + 1x10 T AA</t>
  </si>
  <si>
    <t>8.4.24</t>
  </si>
  <si>
    <t>SALIDA EN CONDUCTOR DE CALIBRE 3x4 Cu + 1x10 T AA</t>
  </si>
  <si>
    <t>8.4.25</t>
  </si>
  <si>
    <t>SALIDA EN CONDUCTOR DE CALIBRE 3x2 Cu + 1x8 T AA</t>
  </si>
  <si>
    <t>8.4.26</t>
  </si>
  <si>
    <t>SALIDA EN CONDUCTOR DE CALIBRE 3x1/0 Cu + 1x8 T AA</t>
  </si>
  <si>
    <t>8.4.27</t>
  </si>
  <si>
    <t>SALIDA EN CONDUCTOR DE CALIBRE 2x12 Cu + 1x12 T AA</t>
  </si>
  <si>
    <t>8.4.29</t>
  </si>
  <si>
    <t>SALIDA EN CONDUCTOR DE CALIBRE 2x10 Cu + 1x12 T AA</t>
  </si>
  <si>
    <t>8.4.31</t>
  </si>
  <si>
    <t>SALIDA EN CONDUCTOR DE CALIBRE 2x6 Cu + 1x10 TAA</t>
  </si>
  <si>
    <t>8.4.32</t>
  </si>
  <si>
    <t xml:space="preserve">SALIDA EN CONDUCTOR DE CALIBRE 3x18 Cu BLINDADO CONTROL AA </t>
  </si>
  <si>
    <t>8.4.33</t>
  </si>
  <si>
    <t>SALIDA EN CONDUCTOR DE CALIBRE 1X12 Cu + 1X12 +1X12  EXTRACTORES</t>
  </si>
  <si>
    <t>8.4.34</t>
  </si>
  <si>
    <t>SALIDA EN CONDUCTOR DE CALIBRE 1X12 Cu + 1X12 +1X12  DESHUMUFICADOR</t>
  </si>
  <si>
    <t>8.4.35</t>
  </si>
  <si>
    <t>SALIDA BIFASICA COMPLETA  MANEJADORA</t>
  </si>
  <si>
    <t>8.4.36</t>
  </si>
  <si>
    <t>SALIDA COMPLETA  MODULO CONTROL MANEJADORA-CONDENSADORA</t>
  </si>
  <si>
    <t>8.4.37</t>
  </si>
  <si>
    <t>SALIDA PARA LUMINARIA DE EMERGENCIA</t>
  </si>
  <si>
    <t>8.9</t>
  </si>
  <si>
    <t>INFRAESTRUCTURA ELECTRICA - MEDIA TENSIÓN Y BAJA TENSIÓN</t>
  </si>
  <si>
    <t>8.9.1</t>
  </si>
  <si>
    <t>EXCAVACIÓN MÉCANICA   DE MATERIAL COMÚN SEGÚN PLANOS, INCLUYE CARGUE,TRANSPORTE Y DISPOSICION FINAL DE SOBRANTES A SITIO AUTORIZADO POR EL ENTE EMBIENTAL AUTORIZADO</t>
  </si>
  <si>
    <t>8.9.2</t>
  </si>
  <si>
    <t>RELLENO CON  BASE GRANULAR COMPACTADO B600 COMPACTADO AL 95% DEL PROCTOR MODIFICADO DE CAUERDO CON ESTUDIO DE SUELOS</t>
  </si>
  <si>
    <t>8.9.3</t>
  </si>
  <si>
    <t>RELLENOS Y ATRAQUES DE TUBERIA CON ARENA DE RIO</t>
  </si>
  <si>
    <t>8.9.4</t>
  </si>
  <si>
    <t>SUMINISTRO Y TENDIDO DE TUBERIA PVC TDP DE 4Φ4" EN BANCO DE DUCTOS</t>
  </si>
  <si>
    <t>8.9.5</t>
  </si>
  <si>
    <t>SUMINISTRO Y TENDIDO DE TUBERIA PVC TDP DE 6Φ6" EN BANCO DE DUCTOS</t>
  </si>
  <si>
    <t>8.9.8</t>
  </si>
  <si>
    <t>SUMINISTRO Y TENDIDO DE TUBERIA PVC  TDP DE 2Φ3" EN BANCOS DE DUCTOS</t>
  </si>
  <si>
    <t>8.9.9</t>
  </si>
  <si>
    <t>SUMINISTRO Y MARCACION CON CINTA CS 273</t>
  </si>
  <si>
    <t>8.9.10</t>
  </si>
  <si>
    <t>CONSTRUCCION DE CAJA DE HALADO PARA BANCO DE DUCTOS CON TAPA EN CONCRETO TIPO SENCILLA CS275.</t>
  </si>
  <si>
    <t>8.9.11</t>
  </si>
  <si>
    <t>CONSTRUCCION DE CAJA DE HALADO PARA BANCO DE DUCTOS CON TAPA EN CONCRETO TIPO DOBLE CS276.</t>
  </si>
  <si>
    <t>8.9.12</t>
  </si>
  <si>
    <t>SUMINISTRO Y TENDIDO DE CABLE DE COBRE AWG 3N2/0 FASES XLPE @15kV, INCLUYE ACCESORIOS Y TODO LO NECESARIO PARA SU CORRECTA INSTALACIÓN Y FUNCIONAMIENTO</t>
  </si>
  <si>
    <t>8.9.16</t>
  </si>
  <si>
    <t>CÁRCAMOS EN CONCRETO REFORZADO, DEBIDAMENTE IMPERMEABILIZADO. INCLUYE ACERO DE REFUERZO FY=60.000 PSI, MANO DE OBRA, FORMALETAS, LAMINA ALFAJOR EQUIPOS Y HERRAMIENTAS NECESARIAS. DIMENSIONES  0,40m X0.35m. ESPESOR DE MUROS Y PLACA 10 cm.</t>
  </si>
  <si>
    <t>8.9.19</t>
  </si>
  <si>
    <t>CONSTRUCCIÓN DE MALLA A TIERRA DE SUBESTACIÓN 1 SEGUN DISEÑO, INCLUYE  VARILLA COPER WELL DE Ø 5/8", 2.4 METROS COBRE-COBRE 99%, CABLE DESNUDO 8 AWG, PUNTO DE SOLDADURA EXOTÉRMICA REQUERIDO, TRATAMIENTO DEL TERRENO, MEDIDA Y DEMÁS ELEMENTOS NECESARIOS PARA SU CORRECTA INSTALACIÓN. NO SE PERMITE NI SALES NI CARBÓN ACTIVADO NI LIMADURA DE HIERRO</t>
  </si>
  <si>
    <t>8.9.30</t>
  </si>
  <si>
    <t xml:space="preserve">SUMINISTRO E INSTALACIÓN DE  TRANSFORMADOR TIPO H 300kVA, TAPS: +1 -3 X 2.5%, 13.2/0.208kV, INCLUYE DPS </t>
  </si>
  <si>
    <t>8.9.34</t>
  </si>
  <si>
    <t>SUMINISTRO E INSTALACIÓN DE  CELDA DE TRANSFORMADOR 300kVA, 15/0.6kV SEGUN CTS 518-2</t>
  </si>
  <si>
    <t>8.9.35</t>
  </si>
  <si>
    <t>SUMINISTRO E INSTALACIÓN DE CELDA DE PROTECCIÓN, 15kV AISLAMIENTO EN GAS SF6</t>
  </si>
  <si>
    <t>8.9.36</t>
  </si>
  <si>
    <t>SUMINISTRO E INSTALACIÓN DE CELDA DE SALIDA, 15kV AISLAMIENTO EN GAS SF6</t>
  </si>
  <si>
    <t>8.9.37</t>
  </si>
  <si>
    <t>SUMINISTRO E INSTALACIÓN DE CELDA DE ENTRADA, 15kV AISLAMIENTO EN GAS SF6</t>
  </si>
  <si>
    <t>8.9.53</t>
  </si>
  <si>
    <t>CONSTRUCCION DE CAJA DE HALADO PARA BANCO DE DUCTOS CON TAPA EN CONCRETO TIPO SENCILLA CS274.</t>
  </si>
  <si>
    <t>8.9.54</t>
  </si>
  <si>
    <t>SUMINISTRO E INSTALACIÓN PUERTA NORMALIZADA LOCAL SUBESTACIÓN</t>
  </si>
  <si>
    <t>8.9.55</t>
  </si>
  <si>
    <t>ADQUISICIÓN E INSTALACIÓN JUEGO TERMINAL 15kV USO EXTERIOR</t>
  </si>
  <si>
    <t>8.9.56</t>
  </si>
  <si>
    <t>ADQUISICIÓN E INSTALACIÓN JUEGO TERMINAL 15kV USO INTERIOR</t>
  </si>
  <si>
    <t>8.9.57</t>
  </si>
  <si>
    <t>ADQUISICIÓN E INSTALACIÓN EQUIPO DE MEDIDA NIVEL 2 CON MODEM TELEFONICO</t>
  </si>
  <si>
    <t>8.9.61</t>
  </si>
  <si>
    <t xml:space="preserve">ESTRUCTURA DE ARRANQUE </t>
  </si>
  <si>
    <t>8.9.62</t>
  </si>
  <si>
    <t>ESTRUCTURA DE AFLORAMIENTO</t>
  </si>
  <si>
    <t>8.9.63</t>
  </si>
  <si>
    <t>PRUEVA VLF</t>
  </si>
  <si>
    <t>8.9.68</t>
  </si>
  <si>
    <t>SUMINISTRO E INSTALACIÓN CELDA DE MEDICIÓN, 13,2kV, INCLUYE 3PT´S Y 3 CT´S.</t>
  </si>
  <si>
    <t>12</t>
  </si>
  <si>
    <t>CARPINTERIA METALICA</t>
  </si>
  <si>
    <t>12.32</t>
  </si>
  <si>
    <t>Suministro e instalación de Persiana para ventilacion natural antitormenta, modulo de  1  x 1 m , incluye perfil antitormenta en aluminio extruido cal 1/16 espaciado cada 60 cm color blanco mate, inlcuye elementos de instalacion y alfajia</t>
  </si>
  <si>
    <t>12.91</t>
  </si>
  <si>
    <t>Suministro e instalacion de  P-4 puerta lisa panel inyectada en poliuretano con sistema de engrafe, en lamina de acero galvanizada calibre 18, bisagras de aluminio y acabado en pintura electostatica color por definir + rejilla de aire inferior en aluminio, marco m120, ref zra, mediads  75 x 300, termocurado por definir, kit 2030 cerradura de embutir con manija sena y roseta, puertas oac</t>
  </si>
  <si>
    <t>12.92</t>
  </si>
  <si>
    <t>Suministro e instalacion de P-4A  puerta lisa panel inyectada en poliuretano con sistema de engrafe, en lamina de acero galvanizada calibre 18, bisagras de aluminio y acabado en pintura electostatica color por definir + rejilla de aire inferior en aluminio, marco m120, ref zra, medidas  60 x 300, termocurado por definir, kit 2030 cerradura de embutir con manija sena y roseta, puertas oac</t>
  </si>
  <si>
    <t>12.94</t>
  </si>
  <si>
    <t>Suministro e instalacion de P-5 puerta lisa panel inyectada en poliuretano con sistema de engrafe, en lamina de acero galvanizada calibre 18, bisagras de aluminio y acabado en pintura electostatica color por definir + rejilla de aire inferior en aluminio, marco m120, ref zra, medidas 90 x 300, termocurado por definir kit 2030 cerradura de embutir con manija sena y roseta, puertas oac</t>
  </si>
  <si>
    <t>12.95</t>
  </si>
  <si>
    <t>Suministro e instalacion de P-6 puerta lisa panel inyectada en poliuretano con sistema de engrafe, en lamina de acero galvanizada calibre 18, bisagras de aluminio y acabado en pintura electostatica color por definir + rejilla de aire inferior en aluminio, marco m120, ref zra, medidas 100 x 300, termocurado por definir kit 2030 cerradura de embutir con manija sena y roseta, puertas oac</t>
  </si>
  <si>
    <t>12.96</t>
  </si>
  <si>
    <t>Suministro e instalacion de P-7 puerta lisa panel inyectada en poliuretano con sistema de engrafe, en lamina de acero galvanizada calibre 18, bisagras de aluminio y acabado en pintura electostatica color por definir + rejilla de aire inferior en aluminio, marco m120, ref zra, medidas 70 x 300, termocurado por definir, kit 2030 cerradura de embutir con manija sena y roseta, puertas oac</t>
  </si>
  <si>
    <t>12.97</t>
  </si>
  <si>
    <t>Suministro e instalacion de P-8 puerta lisa panel inyectada en poliuretano con sistema de engrafe, en lamina de acero galvanizada calibre 18, bisagras de aluminio y acabado en pintura electostatica color por definir + rejilla de aire inferior en aluminio, marco  m120, ref zra, medidas 80 x 300, termocurado por definir, kit 2030 cerradura de embutir con manija sena y roseta, puertas oac</t>
  </si>
  <si>
    <t>12.98</t>
  </si>
  <si>
    <t>Suministro e instalacion de P-12 puerta lisa panel inyectada en poliuretano con sistema de engrafe, en lamina de acero galvanizada calibre 18, bisagras de aluminio y acabado en pintura electostatica color por definir + rejilla de aire inferior en aluminio, marco m120, ref zzra, medidas 100 x 300, termocurado por definir, kit 2030 cerradura de embutir con manija sena y roseta, puertas oac</t>
  </si>
  <si>
    <t>12.99</t>
  </si>
  <si>
    <t>Suministro e instalacion de P-13 puerta lisa panel inyectada en poliuretano con sistema de engrafe, en lamina de acero galvanizada calibre 18, bisagras de aluminio y acabado en pintura electostatica color por definir + rejilla de aire inferior en aluminio, marco m120, ref zra, medidas 60 x 300 ,termocurado por definir,kit 2030 cerradura de embutir con manija sena y roseta, puertas oac  zra</t>
  </si>
  <si>
    <t>´12.100</t>
  </si>
  <si>
    <t>Suministro e instalacion de P-14 puerta lisa panel inyectada en poliuretano con sistema de engrafe, en lamina de acero galvanizada calibre 18, bisagras de aluminio y acabado en pintura electostatica color por definir + rejilla de aire inferior en aluminio. Marco m120, ref zzra, medidas  138 x 300,termocurado por definir, kit 2030 cerradura de embutir con manija sena y roseta, puertas oac</t>
  </si>
  <si>
    <t>15</t>
  </si>
  <si>
    <t>PISOS</t>
  </si>
  <si>
    <t>15.6</t>
  </si>
  <si>
    <t>Suministro e instalación de Baldosa de grano de marmol pulido
N°1  33x33 cm vibroprensada de espesor 15 mm, perlato claro fondo blanco granulada. Instalación con destroque y pulida juntas con boquilla con polvo del mismo grano, acabado brillante y sellado, diseño según planos de despiece en detalles de pisos.</t>
  </si>
  <si>
    <t>15.7</t>
  </si>
  <si>
    <t>Suministro e instalación de Guardaescobas recto prefabricado en grano de marmol pulido 10x 33  cm referencia color perlato claro fondo blanco  , acabado brillante</t>
  </si>
  <si>
    <t>15.18</t>
  </si>
  <si>
    <t>Suministro e instalación de cereamica Nature de Alfa, de 15 x 120 cm color  Bizque,.</t>
  </si>
  <si>
    <t>15.33</t>
  </si>
  <si>
    <t>Suministro e instalación de Piso Corona Mikonos Beige 33.8 x
33.8</t>
  </si>
  <si>
    <t>15.41</t>
  </si>
  <si>
    <t>Suministro e instalación de Boca puerta en grano de marmol
No. 1, fundido, pulido y brillado,  color beige, diseño según despiece de pisos.</t>
  </si>
  <si>
    <t>16</t>
  </si>
  <si>
    <t>ENCHAPE MUROS  Y ACCESORIOS</t>
  </si>
  <si>
    <t>16.4</t>
  </si>
  <si>
    <t>Suministro e instalación de Meson con salpicadero en granito pulido color negro pettro 20 mm, apoyado sobre mueble de madera. Para baños</t>
  </si>
  <si>
    <t>16.5</t>
  </si>
  <si>
    <t>Suministro e instalación de Meson con salpicadero en granito pulido color negro pettro 20 mm, apoyado sobre mueble en estructura metalica. Para baños</t>
  </si>
  <si>
    <t>16.8</t>
  </si>
  <si>
    <t>Suministro e instación de Lavamanos de colgar en porcelana sanitaria, color blanco, dimensiones 47X36,5 cm, con agujeros insinuados, incluye juego de accesorios y elementos de fijación. no incluye griferia</t>
  </si>
  <si>
    <t>16.9</t>
  </si>
  <si>
    <t>Suministro e instalación de Orinal ADA en porcelana sanitaria color blanco de entrada posterior antivandálico con esmalte antibacterial, dimensiones 34 X 62 X 36,7 cms. Incluye juego de accesorios y elementos de fijación</t>
  </si>
  <si>
    <t>16.10</t>
  </si>
  <si>
    <t>Suministro e instalación de Taza alongada ada en porcelana sanitaria color blanco, dimensiones 39,7 x 73 x 47 cms para personas con movilidad reducida o adultos mayores de entrada posterior. Incluye fluxómetro.</t>
  </si>
  <si>
    <t>16.12</t>
  </si>
  <si>
    <t>Suministro e instalación de Sanitario alongado de una pieza en
porcelana sanitaria color blanco de control azul y asiento de cierre suave, medidas  35,7 x x69,4 x x40,8 cms. Incluye juego de accesorios y elementos de fijación.</t>
  </si>
  <si>
    <t>16.14</t>
  </si>
  <si>
    <t>Suministro e instalación de Taza alongada en porcelana
sanitaria  color blanco línea institucional 36,8 x 73 x 36,2 cms (altura tradicional). Incluye fluxómetro expuesto de palanca y asiento institucional . Incluye juego de accesorios y elementos de fijación.</t>
  </si>
  <si>
    <t>16.15</t>
  </si>
  <si>
    <t>Suministro e instalación de Lavamanos de sobreponer en
porcelana cerámica color blanco 51 x 45 con agujeros insinuados . Incluye accesorios y elementos de fijación, no incluye griferia</t>
  </si>
  <si>
    <t>16.16</t>
  </si>
  <si>
    <t>Suministro e instalación de Taza alongada  color blanco línea institucional 36,8 x 73 x 36,2 cms (altura tradicional). Incluye valvula  de push antibandalica y asiento institucional. Incluye juego de accesorios y elementos de fijación.</t>
  </si>
  <si>
    <t>16.30</t>
  </si>
  <si>
    <t>Suministro e instalacion de Llave terminal tipo jardin corriente de 1/2" salida de 3/4"acabado metalico cromado . Incluye juego de accesorios y elementos de fijacion. Para patios y Zonas humedas</t>
  </si>
  <si>
    <t>16.77</t>
  </si>
  <si>
    <t>Suministro e Instalacion de Ceramica para pared  Aimara beige
30 x 60</t>
  </si>
  <si>
    <t>16.84</t>
  </si>
  <si>
    <t>Suministro e instalacion de Griferia de push para pared,
antivandálica, acabado metalico cromado,  ref.701320001 o similar. Incluye juego de accesorios y elementos de fijacion, retenidos</t>
  </si>
  <si>
    <t>16.88</t>
  </si>
  <si>
    <t>Suministro e instalacion de Griferia de mesa para lavamanos monocontrol acabado metálico cromado,  ref. Th1015551 o similar. Incluye juego de accesorios y elementos de fijación, apartamentos y casas fiscales</t>
  </si>
  <si>
    <t>17</t>
  </si>
  <si>
    <t>PINTURA</t>
  </si>
  <si>
    <t>17.0</t>
  </si>
  <si>
    <t>Suministro e instalación de Koraza blanca sobre muro de fachada  3 manos  Incluye filos, dilataciones y carteras vanos</t>
  </si>
  <si>
    <t>17.1</t>
  </si>
  <si>
    <t>Suministro e instalación de Koraza gris sobre muro de fachada 3 manos incluye filos,dilataciones y carteras vanos</t>
  </si>
  <si>
    <t>17.2</t>
  </si>
  <si>
    <t>17.3</t>
  </si>
  <si>
    <t>Suministro e instalación de Estuco  plastico y vinilo tipo 1 blanco sobre muro interior 3 manos  Incluye filos, dilataciones y
cartera vanos</t>
  </si>
  <si>
    <t>17.5</t>
  </si>
  <si>
    <t>Suministro e instalación de Estuco  plastico y vinilo tipo 1 blanco sobre  vanos</t>
  </si>
  <si>
    <t>21</t>
  </si>
  <si>
    <t>VIDRIOS Y ESPEJOS</t>
  </si>
  <si>
    <t>VENTANAS</t>
  </si>
  <si>
    <t>21.2</t>
  </si>
  <si>
    <t>Suministro e instalacion de ventaneria fija dilatada de muros con cuerpo lateral deslizable según detalle. En perfileria de aluminio, acabado anonizado blanco mate, dimensiones ventana variable cristal con camara low-e 24mm composicion (6mm-knt sep 12mm+6m-nc) bordes pulidos male (100*1000), incluye elementos de fijacion.</t>
  </si>
  <si>
    <t>21.19</t>
  </si>
  <si>
    <t>Suministro e instalacion de Espejo 4 mm borde liso y pulido. Incluye elementos de fijacion, en todos los baños</t>
  </si>
  <si>
    <t>21.24</t>
  </si>
  <si>
    <t>suministro e instalacion de divisiones para orinales en lamina de acero inoxidable 430 cal.18e=3cm incluye accesorios y elementos de fijacion (dimensiones segundo planos).</t>
  </si>
  <si>
    <t>21.25</t>
  </si>
  <si>
    <t>Suministro e instalacion de divisiones para sanitarios en lamina de acero inoxidable 430 cal.18e=3cm incluye puerta accesorios y elementos de fijacion (dimensiones segundo planos).</t>
  </si>
  <si>
    <t>21.29</t>
  </si>
  <si>
    <t>Suministro e instalacion de Puerta en vidrio templado de 10mm (doble), incluye sandblasting, herrajes, topes, chapa y elementos de fijación y anclaje.</t>
  </si>
  <si>
    <t>21.32</t>
  </si>
  <si>
    <t>Suministro e instalacion de Espejo  inclinado 15 gradoas con marco en aluminio. Incluye elementos de fijacion para baño minusválidos</t>
  </si>
  <si>
    <t>21.149</t>
  </si>
  <si>
    <t>Suministro e instalacion de V-1A OAC ventana proyectante vp o- x-o alfajia koncpt40 trat. anodizado A3, h=2.50, b=1.0, vidrio 6- 12-6</t>
  </si>
  <si>
    <t>21.150</t>
  </si>
  <si>
    <t>Suministro e instalacion de V-1B OAC ventana proyectante vp o- x-o alfajia koncpt40 trat. anodizado A3, h=3.0, b=1.0, vidrio 6-12- 6</t>
  </si>
  <si>
    <t>21.151</t>
  </si>
  <si>
    <t>Suministro e instalacion de V-2 OAC  fijo o marco 0047 alfajia koncpt40  trat. anodizado A3, h=2.50, b=2.50, vidrio 6-12-6</t>
  </si>
  <si>
    <t>21.152</t>
  </si>
  <si>
    <t>Suministro e instalacion de V-3 OAC  fijo o marco 0047 alfajia koncpt40  trat. anodizado A3, h=2.50, b=2.70, vidrio 6-12-6</t>
  </si>
  <si>
    <t>21.153</t>
  </si>
  <si>
    <t>Suministro e instalacion de V-4 OAC  fijo o marco 0047 alfajia koncpt40  trat. anodizado A3, h=2.5, b=2.70, vidrio 6-12-6</t>
  </si>
  <si>
    <t>21.154</t>
  </si>
  <si>
    <t>Suministro e instalacion de V-5 OAC  fijo o marco 0047 alfajia koncpt40  trat. anodizado A3, h=3.0, b=2.35, vidrio 6-12-6</t>
  </si>
  <si>
    <t>21.155</t>
  </si>
  <si>
    <t>Suministro e instalacion de V-6 OAC  fijo o marco 0047 alfajia koncpt40  trat. anodizado A3, h=2.50, b=0.90, vidrio 6-12-6</t>
  </si>
  <si>
    <t>21.156</t>
  </si>
  <si>
    <t>Suministro e instalacion de V-7 OAC  fijo o marco 0047 alfajia koncpt40  trat. anodizado A3, h=2.50, b=3.35, vidrio 6-12-6</t>
  </si>
  <si>
    <t>21.157</t>
  </si>
  <si>
    <t>Suministro e instalacion de V-8 OAC  fijo o marco 0047 alfajia koncpt40  trat. anodizado A3, h=3.0, b=1.20, vidrio 6-12-6</t>
  </si>
  <si>
    <t>21.158</t>
  </si>
  <si>
    <t>Suministro e instalacion de V-9 OAC  ventana corrediza xxo perfil komct100 tubular trat. anodizado A3, h=2.0, b=3.0, vidrio 6- 12-6</t>
  </si>
  <si>
    <t>21.159</t>
  </si>
  <si>
    <t>Suministro e instalacion de V-10 OAC   rejilla ventana proyectante alfajia koncpt40  koncpt50 trat. anodizado A3, h=0.80, b=1.0, vidrio 6-12-6</t>
  </si>
  <si>
    <t>21.160</t>
  </si>
  <si>
    <t>Suministro e instalacion de V-11 OAC  persiana antitorm perfil koncpt40  koncpt50   trat. anodizado A3, h=0.50, b=1.20, vidrio 6- 12-6</t>
  </si>
  <si>
    <t>21.161</t>
  </si>
  <si>
    <t>Suministro e instalacion de V-12 OAC  persiana antitorm perfil koncpt40  koncpt50   trat. anodizado A3, h=1.0, b=0.50</t>
  </si>
  <si>
    <t>21.200</t>
  </si>
  <si>
    <t>Suministro e instalacion de V-13 OAC  Fijo o marco 0047 trat. anodizado A3 según planos de diseño</t>
  </si>
  <si>
    <t>21.201</t>
  </si>
  <si>
    <t>Suministro e instalacion de V-14 OAC  Fijo o marco 0047 trat. anodizado A3 según planos de diseño</t>
  </si>
  <si>
    <t>21.202</t>
  </si>
  <si>
    <t>Suministro e instalacion de V-15 OAC  Fijo o marco 0047 trat. anodizado A3 según planos de diseño</t>
  </si>
  <si>
    <t>21.203</t>
  </si>
  <si>
    <t>Suministro e instalacion de V-16 OAC Rejilla bioclimatica fijo o marco 0047 trat anodizado A3, según planos de diseño</t>
  </si>
  <si>
    <t>21.204</t>
  </si>
  <si>
    <t>Suministro e instalacion de V-17 OAC  Fijo o marco 0047 trat. anodizado A3 según planos de diseño</t>
  </si>
  <si>
    <t>21.205</t>
  </si>
  <si>
    <t>Suministro e instalacion de V-18 OAC  Fijo o marco 0047 trat. anodizado A3 según planos de diseño</t>
  </si>
  <si>
    <t>SUBESTACION 0 Y 1</t>
  </si>
  <si>
    <t>Relleno en Recebo comun Compactado</t>
  </si>
  <si>
    <t>ESTRUCTURAS EN CONCRETOS</t>
  </si>
  <si>
    <t>Concreto para vigas aereas y losa de Cubierta f'c=5000PSI</t>
  </si>
  <si>
    <t>3. 20</t>
  </si>
  <si>
    <t>Placa en concreto f'c=5000PSI para cubierta metálica</t>
  </si>
  <si>
    <r>
      <rPr>
        <sz val="9"/>
        <color indexed="9"/>
        <rFont val="Arial"/>
        <family val="2"/>
      </rPr>
      <t>MAMPOSTERIA</t>
    </r>
  </si>
  <si>
    <t>4.27</t>
  </si>
  <si>
    <t>Suministro e instalación de Poyos muebles h. 0.10 mts, en
concreto 2500 psi, fondo 50 cm</t>
  </si>
  <si>
    <t>4.32</t>
  </si>
  <si>
    <t>Suministro e instalación de parapetos en concreto 2500 psi,
altura y  espesor de acuerdo al muro de cada edificio</t>
  </si>
  <si>
    <r>
      <rPr>
        <sz val="9"/>
        <color indexed="9"/>
        <rFont val="Arial"/>
        <family val="2"/>
      </rPr>
      <t>PAÑETES, AFINADOS E IMPERMEABILIZACIONES</t>
    </r>
  </si>
  <si>
    <r>
      <rPr>
        <sz val="9"/>
        <rFont val="Arial"/>
        <family val="2"/>
      </rPr>
      <t>Suministro e instalación de Pañete   liso muros interiores 1:3.
Espesor de 2cm</t>
    </r>
  </si>
  <si>
    <r>
      <rPr>
        <sz val="9"/>
        <rFont val="Arial"/>
        <family val="2"/>
      </rPr>
      <t>Suministro e instalación de Pañete liso muros interiores 1:3
incluye filos y dilataciones e= 2cm, bordes de vanos</t>
    </r>
  </si>
  <si>
    <r>
      <rPr>
        <sz val="9"/>
        <rFont val="Arial"/>
        <family val="2"/>
      </rPr>
      <t>Suministro e instalación de afinado liso para pisos, escalera y
cubierta</t>
    </r>
  </si>
  <si>
    <r>
      <rPr>
        <sz val="9"/>
        <rFont val="Arial"/>
        <family val="2"/>
      </rPr>
      <t>Suministro e instalación de manto Morter Plast al 80 para
impermeabilizaciòn cubiertas</t>
    </r>
  </si>
  <si>
    <r>
      <rPr>
        <sz val="9"/>
        <rFont val="Arial"/>
        <family val="2"/>
      </rPr>
      <t>Suministro e instalación de aislamiento termico para muros y
cubierta</t>
    </r>
  </si>
  <si>
    <r>
      <rPr>
        <sz val="9"/>
        <color indexed="9"/>
        <rFont val="Arial"/>
        <family val="2"/>
      </rPr>
      <t>CARPINTERIA METALICA</t>
    </r>
  </si>
  <si>
    <t>PUERTAS</t>
  </si>
  <si>
    <r>
      <rPr>
        <sz val="9"/>
        <color indexed="9"/>
        <rFont val="Arial"/>
        <family val="2"/>
      </rPr>
      <t>PISOS</t>
    </r>
  </si>
  <si>
    <t>15.1</t>
  </si>
  <si>
    <t>Suministro e instalación de Piso esmaltado con endurecedor de quarzo y allanado manual, directamente sobre placa, juntas de dilatación cortadas con discos de pulidor  E= 3mm (modulacion según diseño), acabado brillante y sellado. Trafico mediano</t>
  </si>
  <si>
    <r>
      <rPr>
        <sz val="9"/>
        <color indexed="9"/>
        <rFont val="Arial"/>
        <family val="2"/>
      </rPr>
      <t>PINTURA</t>
    </r>
  </si>
  <si>
    <t>Suministro e instalación de Koraza gris sobre muro de fachada  3 manos incluye filos,dilataciones y carteras vanos</t>
  </si>
  <si>
    <r>
      <rPr>
        <sz val="9"/>
        <rFont val="Arial"/>
        <family val="2"/>
      </rPr>
      <t>Suministro e instalación de Estuco  plastico y vinilo tipo 1 blanco
sobre muro interior 3 manos  Incluye filos, dilataciones y cartera vanos</t>
    </r>
  </si>
  <si>
    <r>
      <rPr>
        <sz val="9"/>
        <color indexed="9"/>
        <rFont val="Arial"/>
        <family val="2"/>
      </rPr>
      <t>VIDRIOS Y ESPEJOS</t>
    </r>
  </si>
  <si>
    <t>21.56</t>
  </si>
  <si>
    <t>Suministro e instalacion de V-2 BODE persiana antitorm perfil koncpt40  koncpt50   trat. anodizado A3, h=3.25, b=1.50, vidrio 6- 12-6</t>
  </si>
  <si>
    <t>TOTAL COSTOS DIRECTOS</t>
  </si>
  <si>
    <t>DETALLE COSTOS INDIRECTOS</t>
  </si>
  <si>
    <t>ADMINISTRACION</t>
  </si>
  <si>
    <t xml:space="preserve">IMPREVISTOS </t>
  </si>
  <si>
    <t xml:space="preserve">UTILIDAD </t>
  </si>
  <si>
    <t xml:space="preserve">IVA  / UTILIDAD </t>
  </si>
  <si>
    <t>TOTAL COSTOS INDIRECTOS</t>
  </si>
  <si>
    <t xml:space="preserve">TOTAL COSTOS OBRA </t>
  </si>
  <si>
    <t>VALOR TOTAL OBRA</t>
  </si>
  <si>
    <t xml:space="preserve">INSPECTORIA Y TRAMITES </t>
  </si>
  <si>
    <t>30.1</t>
  </si>
  <si>
    <t>INSPECTORIA RETIE Y RETILAP</t>
  </si>
  <si>
    <t>30.2</t>
  </si>
  <si>
    <t>TRAMITE DE CONEXIÓN ANTE EL OPERADOR DE RED</t>
  </si>
  <si>
    <t>30.3</t>
  </si>
  <si>
    <t>PROVISIONAL ELECTRICA</t>
  </si>
  <si>
    <t>COSTOS EQUIPOS + TRÁMITE ANTES DE IVA</t>
  </si>
  <si>
    <t xml:space="preserve">IVA </t>
  </si>
  <si>
    <t>TOTAL COSTOS EQUIPOS + TRÁMITE</t>
  </si>
  <si>
    <t>VALOR TOTAL PROYECTO</t>
  </si>
  <si>
    <t xml:space="preserve">
MINISTERIO DE DEFENSA NACIONAL
POLICÍA NACIONAL
DIRECCIÓN ADMINISTRATIVA Y FINANCIERA 
GRUPO SEGUIMIENTO A PROYECTOS 
</t>
  </si>
  <si>
    <t>LUISA FERNANDA PATIÑO RAMIREZ</t>
  </si>
  <si>
    <t>REPRESENTANTE LEGAL CONSORCIO PONAL LYM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</si>
</sst>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_-&quot;$&quot;* #,##0.00_-;\-&quot;$&quot;* #,##0.00_-;_-&quot;$&quot;* &quot;-&quot;??_-;_-@_-"/>
    <numFmt numFmtId="167" formatCode="0.0000"/>
    <numFmt numFmtId="168" formatCode="_-* #,##0.000000_-;\-* #,##0.000000_-;_-* &quot;-&quot;??_-;_-@_-"/>
    <numFmt numFmtId="169" formatCode="_-* #,##0.00000_-;\-* #,##0.00000_-;_-* &quot;-&quot;??_-;_-@_-"/>
    <numFmt numFmtId="170" formatCode="_-* #,##0.00\ _€_-;\-* #,##0.00\ _€_-;_-* &quot;-&quot;??\ _€_-;_-@_-"/>
    <numFmt numFmtId="176" formatCode="0.0000%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9"/>
      <color theme="4" tint="-0.249977111117893"/>
      <name val="Arial"/>
      <family val="2"/>
    </font>
    <font>
      <b/>
      <sz val="12"/>
      <color theme="4" tint="-0.249977111117893"/>
      <name val="Century Gothic"/>
      <family val="2"/>
    </font>
    <font>
      <b/>
      <sz val="10"/>
      <color theme="4" tint="-0.249977111117893"/>
      <name val="Arial"/>
      <family val="2"/>
    </font>
    <font>
      <b/>
      <sz val="14"/>
      <name val="Futura Book"/>
    </font>
    <font>
      <b/>
      <sz val="9"/>
      <name val="Futura Book"/>
    </font>
    <font>
      <sz val="14"/>
      <name val="Futura Book"/>
    </font>
    <font>
      <sz val="9"/>
      <name val="Futura Book"/>
    </font>
    <font>
      <b/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  <scheme val="minor"/>
    </font>
    <font>
      <sz val="9"/>
      <color rgb="FFFFFFFF"/>
      <name val="Arial"/>
      <family val="2"/>
    </font>
    <font>
      <sz val="9"/>
      <color indexed="9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Futura Book"/>
    </font>
    <font>
      <b/>
      <sz val="15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Futura Book"/>
    </font>
    <font>
      <b/>
      <sz val="8"/>
      <name val="Arial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366091"/>
      </patternFill>
    </fill>
    <fill>
      <patternFill patternType="solid">
        <f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210">
    <xf numFmtId="0" fontId="0" fillId="0" borderId="0" xfId="0"/>
    <xf numFmtId="0" fontId="5" fillId="2" borderId="4" xfId="4" applyFont="1" applyFill="1" applyBorder="1" applyAlignment="1" applyProtection="1">
      <alignment vertical="center" wrapText="1"/>
      <protection hidden="1"/>
    </xf>
    <xf numFmtId="43" fontId="0" fillId="0" borderId="0" xfId="0" applyNumberForma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5" fillId="2" borderId="8" xfId="4" applyFont="1" applyFill="1" applyBorder="1" applyAlignment="1" applyProtection="1">
      <alignment vertical="center" wrapText="1"/>
      <protection hidden="1"/>
    </xf>
    <xf numFmtId="0" fontId="7" fillId="0" borderId="9" xfId="4" applyFont="1" applyFill="1" applyBorder="1" applyAlignment="1" applyProtection="1">
      <alignment vertical="center"/>
      <protection hidden="1"/>
    </xf>
    <xf numFmtId="0" fontId="7" fillId="0" borderId="0" xfId="4" applyFont="1" applyFill="1" applyBorder="1" applyAlignment="1" applyProtection="1">
      <alignment horizontal="center"/>
      <protection hidden="1"/>
    </xf>
    <xf numFmtId="0" fontId="7" fillId="0" borderId="0" xfId="4" applyFont="1" applyFill="1" applyBorder="1" applyAlignment="1" applyProtection="1">
      <protection hidden="1"/>
    </xf>
    <xf numFmtId="0" fontId="7" fillId="0" borderId="10" xfId="4" applyFont="1" applyFill="1" applyBorder="1" applyAlignment="1" applyProtection="1">
      <protection hidden="1"/>
    </xf>
    <xf numFmtId="0" fontId="4" fillId="2" borderId="11" xfId="4" applyFont="1" applyFill="1" applyBorder="1" applyAlignment="1" applyProtection="1">
      <alignment horizontal="center" vertical="center" wrapText="1"/>
      <protection hidden="1"/>
    </xf>
    <xf numFmtId="0" fontId="9" fillId="0" borderId="9" xfId="4" applyFont="1" applyFill="1" applyBorder="1" applyAlignment="1" applyProtection="1">
      <alignment vertical="center"/>
      <protection hidden="1"/>
    </xf>
    <xf numFmtId="0" fontId="9" fillId="0" borderId="0" xfId="4" applyFont="1" applyFill="1" applyBorder="1" applyAlignment="1" applyProtection="1">
      <alignment horizontal="center"/>
      <protection hidden="1"/>
    </xf>
    <xf numFmtId="0" fontId="9" fillId="0" borderId="0" xfId="4" applyFont="1" applyFill="1" applyBorder="1" applyAlignment="1" applyProtection="1">
      <protection hidden="1"/>
    </xf>
    <xf numFmtId="0" fontId="9" fillId="0" borderId="10" xfId="4" applyFont="1" applyFill="1" applyBorder="1" applyAlignment="1" applyProtection="1">
      <protection hidden="1"/>
    </xf>
    <xf numFmtId="0" fontId="11" fillId="0" borderId="0" xfId="0" applyFont="1" applyAlignment="1" applyProtection="1">
      <alignment horizontal="center" vertical="center"/>
      <protection hidden="1"/>
    </xf>
    <xf numFmtId="1" fontId="12" fillId="0" borderId="9" xfId="4" applyNumberFormat="1" applyFont="1" applyFill="1" applyBorder="1" applyAlignment="1" applyProtection="1">
      <alignment horizontal="right" vertical="center" wrapText="1"/>
      <protection hidden="1"/>
    </xf>
    <xf numFmtId="49" fontId="12" fillId="3" borderId="0" xfId="4" applyNumberFormat="1" applyFont="1" applyFill="1" applyBorder="1" applyAlignment="1" applyProtection="1">
      <alignment horizontal="center" vertical="center" wrapText="1"/>
      <protection hidden="1"/>
    </xf>
    <xf numFmtId="0" fontId="12" fillId="3" borderId="0" xfId="4" applyFont="1" applyFill="1" applyBorder="1" applyAlignment="1" applyProtection="1">
      <alignment horizontal="center" vertical="center" wrapText="1"/>
      <protection hidden="1"/>
    </xf>
    <xf numFmtId="164" fontId="13" fillId="3" borderId="0" xfId="4" applyNumberFormat="1" applyFont="1" applyFill="1" applyBorder="1" applyAlignment="1" applyProtection="1">
      <alignment vertical="center" wrapText="1"/>
      <protection hidden="1"/>
    </xf>
    <xf numFmtId="164" fontId="12" fillId="3" borderId="10" xfId="4" applyNumberFormat="1" applyFont="1" applyFill="1" applyBorder="1" applyAlignment="1" applyProtection="1">
      <alignment vertical="center" wrapText="1"/>
      <protection hidden="1"/>
    </xf>
    <xf numFmtId="0" fontId="14" fillId="4" borderId="23" xfId="4" applyFont="1" applyFill="1" applyBorder="1" applyAlignment="1" applyProtection="1">
      <alignment horizontal="center" vertical="center" wrapText="1"/>
      <protection hidden="1"/>
    </xf>
    <xf numFmtId="49" fontId="14" fillId="4" borderId="23" xfId="4" applyNumberFormat="1" applyFont="1" applyFill="1" applyBorder="1" applyAlignment="1" applyProtection="1">
      <alignment horizontal="center" wrapText="1"/>
      <protection hidden="1"/>
    </xf>
    <xf numFmtId="0" fontId="12" fillId="4" borderId="23" xfId="4" applyFont="1" applyFill="1" applyBorder="1" applyAlignment="1" applyProtection="1">
      <alignment horizontal="center" vertical="center" wrapText="1"/>
      <protection hidden="1"/>
    </xf>
    <xf numFmtId="164" fontId="13" fillId="4" borderId="23" xfId="4" applyNumberFormat="1" applyFont="1" applyFill="1" applyBorder="1" applyAlignment="1" applyProtection="1">
      <alignment vertical="center"/>
      <protection hidden="1"/>
    </xf>
    <xf numFmtId="164" fontId="14" fillId="4" borderId="23" xfId="1" applyNumberFormat="1" applyFont="1" applyFill="1" applyBorder="1" applyAlignment="1" applyProtection="1">
      <alignment vertical="center"/>
      <protection hidden="1"/>
    </xf>
    <xf numFmtId="164" fontId="0" fillId="0" borderId="0" xfId="0" applyNumberFormat="1" applyProtection="1">
      <protection hidden="1"/>
    </xf>
    <xf numFmtId="165" fontId="13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15" fillId="0" borderId="23" xfId="1" applyNumberFormat="1" applyFont="1" applyFill="1" applyBorder="1" applyAlignment="1" applyProtection="1">
      <alignment horizontal="justify" vertical="top" wrapText="1"/>
      <protection hidden="1"/>
    </xf>
    <xf numFmtId="1" fontId="13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23" xfId="1" applyNumberFormat="1" applyFont="1" applyFill="1" applyBorder="1" applyAlignment="1" applyProtection="1">
      <alignment horizontal="center" vertical="center"/>
      <protection hidden="1"/>
    </xf>
    <xf numFmtId="166" fontId="13" fillId="0" borderId="23" xfId="2" applyFont="1" applyFill="1" applyBorder="1" applyAlignment="1" applyProtection="1">
      <alignment vertical="center"/>
      <protection locked="0" hidden="1"/>
    </xf>
    <xf numFmtId="166" fontId="13" fillId="0" borderId="23" xfId="2" applyFont="1" applyFill="1" applyBorder="1" applyAlignment="1" applyProtection="1">
      <alignment vertical="center" wrapText="1"/>
      <protection hidden="1"/>
    </xf>
    <xf numFmtId="167" fontId="0" fillId="0" borderId="0" xfId="0" applyNumberFormat="1" applyFill="1" applyProtection="1">
      <protection hidden="1"/>
    </xf>
    <xf numFmtId="0" fontId="0" fillId="0" borderId="0" xfId="0" applyFill="1" applyProtection="1">
      <protection hidden="1"/>
    </xf>
    <xf numFmtId="49" fontId="15" fillId="0" borderId="23" xfId="1" applyNumberFormat="1" applyFont="1" applyFill="1" applyBorder="1" applyAlignment="1" applyProtection="1">
      <alignment horizontal="left" vertical="top" wrapText="1"/>
      <protection hidden="1"/>
    </xf>
    <xf numFmtId="164" fontId="12" fillId="4" borderId="23" xfId="1" applyNumberFormat="1" applyFont="1" applyFill="1" applyBorder="1" applyAlignment="1" applyProtection="1">
      <alignment horizontal="center" vertical="center"/>
      <protection hidden="1"/>
    </xf>
    <xf numFmtId="166" fontId="13" fillId="4" borderId="23" xfId="2" applyFont="1" applyFill="1" applyBorder="1" applyAlignment="1" applyProtection="1">
      <alignment vertical="center"/>
      <protection hidden="1"/>
    </xf>
    <xf numFmtId="166" fontId="14" fillId="4" borderId="23" xfId="2" applyFont="1" applyFill="1" applyBorder="1" applyAlignment="1" applyProtection="1">
      <alignment vertical="center"/>
      <protection hidden="1"/>
    </xf>
    <xf numFmtId="165" fontId="12" fillId="5" borderId="23" xfId="1" applyNumberFormat="1" applyFont="1" applyFill="1" applyBorder="1" applyAlignment="1" applyProtection="1">
      <alignment horizontal="center" vertical="center" wrapText="1"/>
      <protection hidden="1"/>
    </xf>
    <xf numFmtId="49" fontId="16" fillId="5" borderId="23" xfId="1" applyNumberFormat="1" applyFont="1" applyFill="1" applyBorder="1" applyAlignment="1" applyProtection="1">
      <alignment horizontal="justify" vertical="top" wrapText="1"/>
      <protection hidden="1"/>
    </xf>
    <xf numFmtId="1" fontId="13" fillId="5" borderId="23" xfId="1" applyNumberFormat="1" applyFont="1" applyFill="1" applyBorder="1" applyAlignment="1" applyProtection="1">
      <alignment horizontal="center" vertical="center" wrapText="1"/>
      <protection hidden="1"/>
    </xf>
    <xf numFmtId="164" fontId="13" fillId="5" borderId="23" xfId="1" applyNumberFormat="1" applyFont="1" applyFill="1" applyBorder="1" applyAlignment="1" applyProtection="1">
      <alignment horizontal="center" vertical="center"/>
      <protection hidden="1"/>
    </xf>
    <xf numFmtId="166" fontId="13" fillId="5" borderId="23" xfId="2" applyFont="1" applyFill="1" applyBorder="1" applyAlignment="1" applyProtection="1">
      <alignment vertical="center"/>
      <protection hidden="1"/>
    </xf>
    <xf numFmtId="166" fontId="13" fillId="5" borderId="23" xfId="2" applyFont="1" applyFill="1" applyBorder="1" applyAlignment="1" applyProtection="1">
      <alignment vertical="center" wrapText="1"/>
      <protection hidden="1"/>
    </xf>
    <xf numFmtId="49" fontId="15" fillId="0" borderId="0" xfId="0" applyNumberFormat="1" applyFont="1" applyFill="1" applyAlignment="1" applyProtection="1">
      <alignment wrapText="1"/>
      <protection hidden="1"/>
    </xf>
    <xf numFmtId="49" fontId="16" fillId="5" borderId="23" xfId="1" applyNumberFormat="1" applyFont="1" applyFill="1" applyBorder="1" applyAlignment="1" applyProtection="1">
      <alignment horizontal="justify" vertical="center" wrapText="1"/>
      <protection hidden="1"/>
    </xf>
    <xf numFmtId="49" fontId="13" fillId="0" borderId="23" xfId="1" applyNumberFormat="1" applyFont="1" applyFill="1" applyBorder="1" applyAlignment="1" applyProtection="1">
      <alignment horizontal="justify" vertical="top" wrapText="1"/>
      <protection hidden="1"/>
    </xf>
    <xf numFmtId="0" fontId="17" fillId="0" borderId="0" xfId="0" applyFont="1" applyFill="1" applyProtection="1">
      <protection hidden="1"/>
    </xf>
    <xf numFmtId="2" fontId="13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15" fillId="3" borderId="23" xfId="1" applyNumberFormat="1" applyFont="1" applyFill="1" applyBorder="1" applyAlignment="1" applyProtection="1">
      <alignment horizontal="justify" vertical="top" wrapText="1"/>
      <protection hidden="1"/>
    </xf>
    <xf numFmtId="49" fontId="13" fillId="0" borderId="23" xfId="0" applyNumberFormat="1" applyFont="1" applyFill="1" applyBorder="1" applyAlignment="1" applyProtection="1">
      <alignment horizontal="justify" vertical="top" wrapText="1"/>
      <protection hidden="1"/>
    </xf>
    <xf numFmtId="1" fontId="13" fillId="0" borderId="23" xfId="4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49" fontId="13" fillId="0" borderId="23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Fill="1" applyAlignment="1" applyProtection="1">
      <protection hidden="1"/>
    </xf>
    <xf numFmtId="49" fontId="15" fillId="0" borderId="23" xfId="5" applyNumberFormat="1" applyFont="1" applyFill="1" applyBorder="1" applyAlignment="1" applyProtection="1">
      <alignment horizontal="left" vertical="center" wrapText="1"/>
      <protection hidden="1"/>
    </xf>
    <xf numFmtId="49" fontId="13" fillId="0" borderId="23" xfId="0" applyNumberFormat="1" applyFont="1" applyFill="1" applyBorder="1" applyAlignment="1" applyProtection="1">
      <alignment horizontal="justify" vertical="center" wrapText="1"/>
      <protection hidden="1"/>
    </xf>
    <xf numFmtId="0" fontId="2" fillId="0" borderId="0" xfId="0" applyFont="1" applyFill="1" applyProtection="1">
      <protection hidden="1"/>
    </xf>
    <xf numFmtId="0" fontId="14" fillId="4" borderId="23" xfId="4" applyFont="1" applyFill="1" applyBorder="1" applyAlignment="1" applyProtection="1">
      <alignment horizontal="center" wrapText="1"/>
      <protection hidden="1"/>
    </xf>
    <xf numFmtId="43" fontId="15" fillId="0" borderId="23" xfId="1" applyFont="1" applyFill="1" applyBorder="1" applyAlignment="1" applyProtection="1">
      <alignment horizontal="justify" vertical="top" wrapText="1"/>
      <protection hidden="1"/>
    </xf>
    <xf numFmtId="1" fontId="18" fillId="6" borderId="24" xfId="0" applyNumberFormat="1" applyFont="1" applyFill="1" applyBorder="1" applyAlignment="1" applyProtection="1">
      <alignment horizontal="center" vertical="top" shrinkToFit="1"/>
      <protection hidden="1"/>
    </xf>
    <xf numFmtId="0" fontId="13" fillId="6" borderId="24" xfId="0" applyFont="1" applyFill="1" applyBorder="1" applyAlignment="1" applyProtection="1">
      <alignment horizontal="center" vertical="top" wrapText="1"/>
      <protection hidden="1"/>
    </xf>
    <xf numFmtId="0" fontId="20" fillId="6" borderId="24" xfId="0" applyFont="1" applyFill="1" applyBorder="1" applyAlignment="1" applyProtection="1">
      <alignment horizontal="left" wrapText="1"/>
      <protection hidden="1"/>
    </xf>
    <xf numFmtId="166" fontId="18" fillId="6" borderId="24" xfId="2" applyFont="1" applyFill="1" applyBorder="1" applyAlignment="1" applyProtection="1">
      <alignment horizontal="right" vertical="top" shrinkToFit="1"/>
      <protection hidden="1"/>
    </xf>
    <xf numFmtId="165" fontId="13" fillId="0" borderId="23" xfId="4" applyNumberFormat="1" applyFont="1" applyFill="1" applyBorder="1" applyAlignment="1" applyProtection="1">
      <alignment horizontal="center" vertical="center"/>
      <protection hidden="1"/>
    </xf>
    <xf numFmtId="164" fontId="13" fillId="0" borderId="23" xfId="6" applyNumberFormat="1" applyFont="1" applyFill="1" applyBorder="1" applyAlignment="1" applyProtection="1">
      <alignment horizontal="center" vertical="center"/>
      <protection hidden="1"/>
    </xf>
    <xf numFmtId="49" fontId="13" fillId="0" borderId="23" xfId="4" applyNumberFormat="1" applyFont="1" applyFill="1" applyBorder="1" applyAlignment="1" applyProtection="1">
      <alignment horizontal="left" vertical="center" wrapText="1"/>
      <protection hidden="1"/>
    </xf>
    <xf numFmtId="0" fontId="13" fillId="0" borderId="24" xfId="0" applyFont="1" applyFill="1" applyBorder="1" applyAlignment="1" applyProtection="1">
      <alignment horizontal="center" vertical="top" wrapText="1"/>
      <protection hidden="1"/>
    </xf>
    <xf numFmtId="0" fontId="15" fillId="0" borderId="24" xfId="0" applyFont="1" applyFill="1" applyBorder="1" applyAlignment="1" applyProtection="1">
      <alignment horizontal="left" vertical="top" wrapText="1"/>
      <protection hidden="1"/>
    </xf>
    <xf numFmtId="0" fontId="13" fillId="0" borderId="24" xfId="0" applyFont="1" applyFill="1" applyBorder="1" applyAlignment="1" applyProtection="1">
      <alignment horizontal="center" vertical="center" wrapText="1"/>
      <protection hidden="1"/>
    </xf>
    <xf numFmtId="0" fontId="13" fillId="0" borderId="24" xfId="0" applyFont="1" applyFill="1" applyBorder="1" applyAlignment="1" applyProtection="1">
      <alignment horizontal="left" vertical="top" wrapText="1"/>
      <protection hidden="1"/>
    </xf>
    <xf numFmtId="1" fontId="18" fillId="6" borderId="24" xfId="0" applyNumberFormat="1" applyFont="1" applyFill="1" applyBorder="1" applyAlignment="1" applyProtection="1">
      <alignment horizontal="center" vertical="center" shrinkToFit="1"/>
      <protection hidden="1"/>
    </xf>
    <xf numFmtId="0" fontId="20" fillId="6" borderId="24" xfId="0" applyFont="1" applyFill="1" applyBorder="1" applyAlignment="1" applyProtection="1">
      <alignment horizontal="left" vertical="center" wrapText="1"/>
      <protection hidden="1"/>
    </xf>
    <xf numFmtId="0" fontId="20" fillId="7" borderId="24" xfId="0" applyFont="1" applyFill="1" applyBorder="1" applyAlignment="1" applyProtection="1">
      <alignment horizontal="left" vertical="center" wrapText="1"/>
      <protection hidden="1"/>
    </xf>
    <xf numFmtId="0" fontId="13" fillId="7" borderId="24" xfId="0" applyFont="1" applyFill="1" applyBorder="1" applyAlignment="1" applyProtection="1">
      <alignment horizontal="center" vertical="center" wrapText="1"/>
      <protection hidden="1"/>
    </xf>
    <xf numFmtId="166" fontId="20" fillId="7" borderId="24" xfId="2" applyFont="1" applyFill="1" applyBorder="1" applyAlignment="1" applyProtection="1">
      <alignment horizontal="left" vertical="center" wrapText="1"/>
      <protection hidden="1"/>
    </xf>
    <xf numFmtId="0" fontId="13" fillId="0" borderId="24" xfId="0" applyFont="1" applyFill="1" applyBorder="1" applyAlignment="1" applyProtection="1">
      <alignment horizontal="center" wrapText="1"/>
      <protection hidden="1"/>
    </xf>
    <xf numFmtId="0" fontId="20" fillId="0" borderId="24" xfId="0" applyFont="1" applyFill="1" applyBorder="1" applyAlignment="1" applyProtection="1">
      <alignment horizontal="left" vertical="top" wrapText="1"/>
      <protection hidden="1"/>
    </xf>
    <xf numFmtId="0" fontId="20" fillId="7" borderId="24" xfId="0" applyFont="1" applyFill="1" applyBorder="1" applyAlignment="1" applyProtection="1">
      <alignment horizontal="left" wrapText="1"/>
      <protection hidden="1"/>
    </xf>
    <xf numFmtId="0" fontId="13" fillId="7" borderId="24" xfId="0" applyFont="1" applyFill="1" applyBorder="1" applyAlignment="1" applyProtection="1">
      <alignment horizontal="center" vertical="top" wrapText="1"/>
      <protection hidden="1"/>
    </xf>
    <xf numFmtId="166" fontId="20" fillId="7" borderId="24" xfId="2" applyFont="1" applyFill="1" applyBorder="1" applyAlignment="1" applyProtection="1">
      <alignment horizontal="left" wrapText="1"/>
      <protection hidden="1"/>
    </xf>
    <xf numFmtId="0" fontId="13" fillId="8" borderId="23" xfId="4" applyFont="1" applyFill="1" applyBorder="1" applyAlignment="1" applyProtection="1">
      <alignment vertical="center" wrapText="1"/>
      <protection hidden="1"/>
    </xf>
    <xf numFmtId="49" fontId="12" fillId="8" borderId="23" xfId="4" applyNumberFormat="1" applyFont="1" applyFill="1" applyBorder="1" applyAlignment="1" applyProtection="1">
      <alignment wrapText="1"/>
      <protection hidden="1"/>
    </xf>
    <xf numFmtId="0" fontId="13" fillId="8" borderId="23" xfId="4" applyFont="1" applyFill="1" applyBorder="1" applyAlignment="1" applyProtection="1">
      <alignment horizontal="center" vertical="center" wrapText="1"/>
      <protection hidden="1"/>
    </xf>
    <xf numFmtId="166" fontId="13" fillId="8" borderId="23" xfId="2" applyFont="1" applyFill="1" applyBorder="1" applyAlignment="1" applyProtection="1">
      <alignment vertical="center"/>
      <protection hidden="1"/>
    </xf>
    <xf numFmtId="166" fontId="12" fillId="8" borderId="23" xfId="2" applyFont="1" applyFill="1" applyBorder="1" applyAlignment="1" applyProtection="1">
      <alignment vertical="center"/>
      <protection hidden="1"/>
    </xf>
    <xf numFmtId="0" fontId="23" fillId="4" borderId="23" xfId="4" applyFont="1" applyFill="1" applyBorder="1" applyAlignment="1" applyProtection="1">
      <alignment horizontal="center" vertical="center"/>
      <protection hidden="1"/>
    </xf>
    <xf numFmtId="164" fontId="23" fillId="4" borderId="23" xfId="7" applyNumberFormat="1" applyFont="1" applyFill="1" applyBorder="1" applyAlignment="1" applyProtection="1">
      <alignment vertical="center"/>
      <protection hidden="1"/>
    </xf>
    <xf numFmtId="164" fontId="24" fillId="4" borderId="25" xfId="7" applyNumberFormat="1" applyFont="1" applyFill="1" applyBorder="1" applyAlignment="1" applyProtection="1">
      <alignment vertical="center"/>
      <protection hidden="1"/>
    </xf>
    <xf numFmtId="0" fontId="23" fillId="0" borderId="0" xfId="4" applyFont="1" applyFill="1" applyBorder="1" applyProtection="1">
      <protection hidden="1"/>
    </xf>
    <xf numFmtId="10" fontId="24" fillId="9" borderId="23" xfId="3" applyNumberFormat="1" applyFont="1" applyFill="1" applyBorder="1" applyAlignment="1" applyProtection="1">
      <alignment horizontal="center"/>
      <protection locked="0" hidden="1"/>
    </xf>
    <xf numFmtId="164" fontId="23" fillId="9" borderId="23" xfId="7" applyNumberFormat="1" applyFont="1" applyFill="1" applyBorder="1" applyAlignment="1" applyProtection="1">
      <protection hidden="1"/>
    </xf>
    <xf numFmtId="166" fontId="23" fillId="9" borderId="25" xfId="2" applyFont="1" applyFill="1" applyBorder="1" applyAlignment="1" applyProtection="1">
      <protection hidden="1"/>
    </xf>
    <xf numFmtId="10" fontId="24" fillId="10" borderId="23" xfId="3" applyNumberFormat="1" applyFont="1" applyFill="1" applyBorder="1" applyAlignment="1" applyProtection="1">
      <alignment horizontal="center"/>
      <protection locked="0" hidden="1"/>
    </xf>
    <xf numFmtId="164" fontId="23" fillId="10" borderId="23" xfId="7" applyNumberFormat="1" applyFont="1" applyFill="1" applyBorder="1" applyAlignment="1" applyProtection="1">
      <protection hidden="1"/>
    </xf>
    <xf numFmtId="166" fontId="23" fillId="10" borderId="23" xfId="2" applyFont="1" applyFill="1" applyBorder="1" applyAlignment="1" applyProtection="1">
      <protection hidden="1"/>
    </xf>
    <xf numFmtId="166" fontId="23" fillId="10" borderId="25" xfId="2" applyFont="1" applyFill="1" applyBorder="1" applyAlignment="1" applyProtection="1">
      <protection hidden="1"/>
    </xf>
    <xf numFmtId="10" fontId="24" fillId="10" borderId="23" xfId="3" applyNumberFormat="1" applyFont="1" applyFill="1" applyBorder="1" applyAlignment="1" applyProtection="1">
      <alignment horizontal="center"/>
      <protection hidden="1"/>
    </xf>
    <xf numFmtId="43" fontId="23" fillId="2" borderId="23" xfId="7" applyFont="1" applyFill="1" applyBorder="1" applyAlignment="1" applyProtection="1">
      <alignment horizontal="center" vertical="center"/>
      <protection hidden="1"/>
    </xf>
    <xf numFmtId="164" fontId="23" fillId="2" borderId="23" xfId="7" applyNumberFormat="1" applyFont="1" applyFill="1" applyBorder="1" applyAlignment="1" applyProtection="1">
      <alignment vertical="center"/>
      <protection hidden="1"/>
    </xf>
    <xf numFmtId="166" fontId="24" fillId="2" borderId="25" xfId="2" applyFont="1" applyFill="1" applyBorder="1" applyAlignment="1" applyProtection="1">
      <alignment vertical="center"/>
      <protection hidden="1"/>
    </xf>
    <xf numFmtId="168" fontId="23" fillId="0" borderId="0" xfId="4" applyNumberFormat="1" applyFont="1" applyFill="1" applyBorder="1" applyProtection="1">
      <protection hidden="1"/>
    </xf>
    <xf numFmtId="43" fontId="24" fillId="11" borderId="21" xfId="7" applyFont="1" applyFill="1" applyBorder="1" applyAlignment="1" applyProtection="1">
      <alignment horizontal="center"/>
      <protection hidden="1"/>
    </xf>
    <xf numFmtId="164" fontId="23" fillId="11" borderId="21" xfId="4" applyNumberFormat="1" applyFont="1" applyFill="1" applyBorder="1" applyAlignment="1" applyProtection="1">
      <protection hidden="1"/>
    </xf>
    <xf numFmtId="166" fontId="24" fillId="11" borderId="22" xfId="2" applyFont="1" applyFill="1" applyBorder="1" applyAlignment="1" applyProtection="1">
      <protection hidden="1"/>
    </xf>
    <xf numFmtId="169" fontId="24" fillId="0" borderId="0" xfId="4" applyNumberFormat="1" applyFont="1" applyFill="1" applyBorder="1" applyProtection="1">
      <protection hidden="1"/>
    </xf>
    <xf numFmtId="0" fontId="24" fillId="0" borderId="0" xfId="4" applyFont="1" applyFill="1" applyBorder="1" applyProtection="1"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/>
      <protection hidden="1"/>
    </xf>
    <xf numFmtId="166" fontId="1" fillId="0" borderId="0" xfId="2" applyFont="1" applyProtection="1">
      <protection hidden="1"/>
    </xf>
    <xf numFmtId="166" fontId="26" fillId="5" borderId="23" xfId="2" applyFont="1" applyFill="1" applyBorder="1" applyProtection="1">
      <protection hidden="1"/>
    </xf>
    <xf numFmtId="43" fontId="0" fillId="0" borderId="0" xfId="0" applyNumberFormat="1" applyProtection="1">
      <protection hidden="1"/>
    </xf>
    <xf numFmtId="0" fontId="24" fillId="0" borderId="28" xfId="0" applyFont="1" applyFill="1" applyBorder="1" applyAlignment="1" applyProtection="1">
      <alignment horizontal="center" vertical="center" wrapText="1"/>
      <protection hidden="1"/>
    </xf>
    <xf numFmtId="0" fontId="12" fillId="3" borderId="17" xfId="0" applyFont="1" applyFill="1" applyBorder="1" applyAlignment="1" applyProtection="1">
      <alignment horizontal="justify" vertical="center" wrapText="1"/>
      <protection hidden="1"/>
    </xf>
    <xf numFmtId="1" fontId="13" fillId="0" borderId="17" xfId="4" applyNumberFormat="1" applyFont="1" applyFill="1" applyBorder="1" applyAlignment="1" applyProtection="1">
      <alignment horizontal="center" vertical="center" wrapText="1"/>
      <protection hidden="1"/>
    </xf>
    <xf numFmtId="164" fontId="13" fillId="0" borderId="17" xfId="4" applyNumberFormat="1" applyFont="1" applyFill="1" applyBorder="1" applyAlignment="1" applyProtection="1">
      <alignment vertical="center"/>
      <protection hidden="1"/>
    </xf>
    <xf numFmtId="166" fontId="13" fillId="0" borderId="29" xfId="2" applyFont="1" applyFill="1" applyBorder="1" applyAlignment="1" applyProtection="1">
      <alignment vertical="center" wrapText="1"/>
      <protection hidden="1"/>
    </xf>
    <xf numFmtId="165" fontId="13" fillId="0" borderId="30" xfId="4" applyNumberFormat="1" applyFont="1" applyFill="1" applyBorder="1" applyAlignment="1" applyProtection="1">
      <alignment horizontal="center" vertical="center"/>
      <protection hidden="1"/>
    </xf>
    <xf numFmtId="0" fontId="13" fillId="0" borderId="23" xfId="0" applyFont="1" applyFill="1" applyBorder="1" applyAlignment="1" applyProtection="1">
      <alignment horizontal="justify" vertical="center" wrapText="1"/>
      <protection hidden="1"/>
    </xf>
    <xf numFmtId="166" fontId="13" fillId="0" borderId="31" xfId="2" applyFont="1" applyFill="1" applyBorder="1" applyAlignment="1" applyProtection="1">
      <alignment vertical="center" wrapText="1"/>
      <protection hidden="1"/>
    </xf>
    <xf numFmtId="0" fontId="13" fillId="8" borderId="32" xfId="4" applyFont="1" applyFill="1" applyBorder="1" applyAlignment="1" applyProtection="1">
      <alignment vertical="center" wrapText="1"/>
      <protection hidden="1"/>
    </xf>
    <xf numFmtId="49" fontId="12" fillId="8" borderId="21" xfId="4" applyNumberFormat="1" applyFont="1" applyFill="1" applyBorder="1" applyAlignment="1" applyProtection="1">
      <alignment wrapText="1"/>
      <protection hidden="1"/>
    </xf>
    <xf numFmtId="0" fontId="13" fillId="8" borderId="21" xfId="4" applyFont="1" applyFill="1" applyBorder="1" applyAlignment="1" applyProtection="1">
      <alignment horizontal="center" vertical="center" wrapText="1"/>
      <protection hidden="1"/>
    </xf>
    <xf numFmtId="164" fontId="13" fillId="8" borderId="21" xfId="1" applyNumberFormat="1" applyFont="1" applyFill="1" applyBorder="1" applyAlignment="1" applyProtection="1">
      <alignment vertical="center"/>
      <protection hidden="1"/>
    </xf>
    <xf numFmtId="164" fontId="12" fillId="8" borderId="33" xfId="1" applyNumberFormat="1" applyFont="1" applyFill="1" applyBorder="1" applyAlignment="1" applyProtection="1">
      <alignment vertical="center"/>
      <protection hidden="1"/>
    </xf>
    <xf numFmtId="0" fontId="13" fillId="2" borderId="8" xfId="4" applyFont="1" applyFill="1" applyBorder="1" applyAlignment="1" applyProtection="1">
      <alignment horizontal="center" vertical="center"/>
      <protection hidden="1"/>
    </xf>
    <xf numFmtId="164" fontId="27" fillId="2" borderId="5" xfId="7" applyNumberFormat="1" applyFont="1" applyFill="1" applyBorder="1" applyAlignment="1" applyProtection="1">
      <alignment vertical="center"/>
      <protection hidden="1"/>
    </xf>
    <xf numFmtId="164" fontId="23" fillId="2" borderId="35" xfId="7" applyNumberFormat="1" applyFont="1" applyFill="1" applyBorder="1" applyAlignment="1" applyProtection="1">
      <alignment vertical="center"/>
      <protection hidden="1"/>
    </xf>
    <xf numFmtId="10" fontId="29" fillId="10" borderId="23" xfId="3" applyNumberFormat="1" applyFont="1" applyFill="1" applyBorder="1" applyAlignment="1" applyProtection="1">
      <protection hidden="1"/>
    </xf>
    <xf numFmtId="164" fontId="13" fillId="10" borderId="23" xfId="7" applyNumberFormat="1" applyFont="1" applyFill="1" applyBorder="1" applyAlignment="1" applyProtection="1">
      <protection hidden="1"/>
    </xf>
    <xf numFmtId="164" fontId="23" fillId="10" borderId="31" xfId="7" applyNumberFormat="1" applyFont="1" applyFill="1" applyBorder="1" applyAlignment="1" applyProtection="1">
      <protection hidden="1"/>
    </xf>
    <xf numFmtId="164" fontId="24" fillId="2" borderId="37" xfId="7" applyNumberFormat="1" applyFont="1" applyFill="1" applyBorder="1" applyAlignment="1" applyProtection="1">
      <alignment vertical="center"/>
      <protection hidden="1"/>
    </xf>
    <xf numFmtId="0" fontId="25" fillId="2" borderId="2" xfId="4" applyFont="1" applyFill="1" applyBorder="1" applyAlignment="1" applyProtection="1">
      <alignment horizontal="center" vertical="center"/>
      <protection hidden="1"/>
    </xf>
    <xf numFmtId="164" fontId="23" fillId="2" borderId="13" xfId="7" applyNumberFormat="1" applyFont="1" applyFill="1" applyBorder="1" applyAlignment="1" applyProtection="1">
      <alignment vertical="center"/>
      <protection hidden="1"/>
    </xf>
    <xf numFmtId="164" fontId="26" fillId="5" borderId="23" xfId="0" applyNumberFormat="1" applyFont="1" applyFill="1" applyBorder="1" applyProtection="1">
      <protection hidden="1"/>
    </xf>
    <xf numFmtId="49" fontId="8" fillId="0" borderId="0" xfId="4" applyNumberFormat="1" applyFont="1" applyFill="1" applyBorder="1" applyAlignment="1" applyProtection="1">
      <alignment wrapText="1"/>
      <protection hidden="1"/>
    </xf>
    <xf numFmtId="49" fontId="10" fillId="0" borderId="0" xfId="4" applyNumberFormat="1" applyFont="1" applyFill="1" applyBorder="1" applyAlignment="1" applyProtection="1">
      <alignment wrapText="1"/>
      <protection hidden="1"/>
    </xf>
    <xf numFmtId="0" fontId="13" fillId="6" borderId="24" xfId="0" applyFont="1" applyFill="1" applyBorder="1" applyAlignment="1" applyProtection="1">
      <alignment horizontal="left" vertical="top" wrapText="1"/>
      <protection hidden="1"/>
    </xf>
    <xf numFmtId="0" fontId="13" fillId="6" borderId="24" xfId="0" applyFont="1" applyFill="1" applyBorder="1" applyAlignment="1" applyProtection="1">
      <alignment horizontal="left" vertical="center" wrapText="1"/>
      <protection hidden="1"/>
    </xf>
    <xf numFmtId="49" fontId="20" fillId="0" borderId="0" xfId="0" applyNumberFormat="1" applyFont="1" applyAlignment="1" applyProtection="1">
      <alignment wrapText="1"/>
      <protection hidden="1"/>
    </xf>
    <xf numFmtId="0" fontId="25" fillId="2" borderId="2" xfId="4" applyFont="1" applyFill="1" applyBorder="1" applyAlignment="1" applyProtection="1">
      <alignment horizontal="center" vertical="center" wrapText="1"/>
      <protection hidden="1"/>
    </xf>
    <xf numFmtId="164" fontId="13" fillId="12" borderId="23" xfId="4" applyNumberFormat="1" applyFont="1" applyFill="1" applyBorder="1" applyAlignment="1" applyProtection="1">
      <alignment vertical="center"/>
      <protection locked="0" hidden="1"/>
    </xf>
    <xf numFmtId="166" fontId="13" fillId="12" borderId="23" xfId="2" applyFont="1" applyFill="1" applyBorder="1" applyAlignment="1" applyProtection="1">
      <alignment vertical="center" wrapText="1"/>
      <protection hidden="1"/>
    </xf>
    <xf numFmtId="166" fontId="0" fillId="0" borderId="0" xfId="2" applyFont="1" applyProtection="1">
      <protection hidden="1"/>
    </xf>
    <xf numFmtId="166" fontId="0" fillId="0" borderId="23" xfId="0" applyNumberFormat="1" applyFill="1" applyBorder="1" applyProtection="1">
      <protection hidden="1"/>
    </xf>
    <xf numFmtId="166" fontId="0" fillId="0" borderId="23" xfId="2" applyFont="1" applyFill="1" applyBorder="1" applyProtection="1">
      <protection hidden="1"/>
    </xf>
    <xf numFmtId="0" fontId="0" fillId="0" borderId="23" xfId="0" applyBorder="1" applyProtection="1">
      <protection hidden="1"/>
    </xf>
    <xf numFmtId="9" fontId="31" fillId="0" borderId="0" xfId="3" applyFont="1" applyAlignment="1" applyProtection="1">
      <alignment horizontal="center"/>
      <protection hidden="1"/>
    </xf>
    <xf numFmtId="164" fontId="7" fillId="0" borderId="0" xfId="4" applyNumberFormat="1" applyFont="1" applyFill="1" applyBorder="1" applyAlignment="1" applyProtection="1">
      <alignment horizontal="center"/>
      <protection hidden="1"/>
    </xf>
    <xf numFmtId="164" fontId="9" fillId="0" borderId="0" xfId="4" applyNumberFormat="1" applyFont="1" applyFill="1" applyBorder="1" applyAlignment="1" applyProtection="1">
      <alignment horizontal="center"/>
      <protection hidden="1"/>
    </xf>
    <xf numFmtId="164" fontId="12" fillId="3" borderId="0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0" fillId="6" borderId="24" xfId="0" applyFont="1" applyFill="1" applyBorder="1" applyAlignment="1" applyProtection="1">
      <alignment horizontal="center" wrapText="1"/>
      <protection hidden="1"/>
    </xf>
    <xf numFmtId="0" fontId="20" fillId="6" borderId="24" xfId="0" applyFont="1" applyFill="1" applyBorder="1" applyAlignment="1" applyProtection="1">
      <alignment horizontal="center" vertical="center" wrapText="1"/>
      <protection hidden="1"/>
    </xf>
    <xf numFmtId="0" fontId="20" fillId="7" borderId="24" xfId="0" applyFont="1" applyFill="1" applyBorder="1" applyAlignment="1" applyProtection="1">
      <alignment horizontal="center" vertical="center" wrapText="1"/>
      <protection hidden="1"/>
    </xf>
    <xf numFmtId="0" fontId="20" fillId="7" borderId="24" xfId="0" applyFont="1" applyFill="1" applyBorder="1" applyAlignment="1" applyProtection="1">
      <alignment horizontal="center" wrapText="1"/>
      <protection hidden="1"/>
    </xf>
    <xf numFmtId="2" fontId="21" fillId="0" borderId="24" xfId="0" applyNumberFormat="1" applyFont="1" applyFill="1" applyBorder="1" applyAlignment="1" applyProtection="1">
      <alignment horizontal="center" vertical="center" shrinkToFit="1"/>
      <protection hidden="1"/>
    </xf>
    <xf numFmtId="164" fontId="13" fillId="8" borderId="23" xfId="1" applyNumberFormat="1" applyFont="1" applyFill="1" applyBorder="1" applyAlignment="1" applyProtection="1">
      <alignment horizontal="center" vertical="center"/>
      <protection hidden="1"/>
    </xf>
    <xf numFmtId="164" fontId="24" fillId="4" borderId="23" xfId="7" applyNumberFormat="1" applyFont="1" applyFill="1" applyBorder="1" applyAlignment="1" applyProtection="1">
      <alignment horizontal="center" vertical="center"/>
      <protection hidden="1"/>
    </xf>
    <xf numFmtId="164" fontId="23" fillId="9" borderId="23" xfId="7" applyNumberFormat="1" applyFont="1" applyFill="1" applyBorder="1" applyAlignment="1" applyProtection="1">
      <alignment horizontal="center"/>
      <protection hidden="1"/>
    </xf>
    <xf numFmtId="164" fontId="23" fillId="10" borderId="23" xfId="7" applyNumberFormat="1" applyFont="1" applyFill="1" applyBorder="1" applyAlignment="1" applyProtection="1">
      <alignment horizontal="center"/>
      <protection hidden="1"/>
    </xf>
    <xf numFmtId="164" fontId="23" fillId="2" borderId="23" xfId="7" applyNumberFormat="1" applyFont="1" applyFill="1" applyBorder="1" applyAlignment="1" applyProtection="1">
      <alignment horizontal="center" vertical="center"/>
      <protection hidden="1"/>
    </xf>
    <xf numFmtId="164" fontId="24" fillId="11" borderId="21" xfId="4" applyNumberFormat="1" applyFont="1" applyFill="1" applyBorder="1" applyAlignment="1" applyProtection="1">
      <alignment horizontal="center"/>
      <protection hidden="1"/>
    </xf>
    <xf numFmtId="164" fontId="13" fillId="0" borderId="17" xfId="1" applyNumberFormat="1" applyFont="1" applyFill="1" applyBorder="1" applyAlignment="1" applyProtection="1">
      <alignment horizontal="center" vertical="center"/>
      <protection hidden="1"/>
    </xf>
    <xf numFmtId="164" fontId="13" fillId="8" borderId="21" xfId="1" applyNumberFormat="1" applyFont="1" applyFill="1" applyBorder="1" applyAlignment="1" applyProtection="1">
      <alignment horizontal="center" vertical="center"/>
      <protection hidden="1"/>
    </xf>
    <xf numFmtId="164" fontId="12" fillId="2" borderId="8" xfId="7" applyNumberFormat="1" applyFont="1" applyFill="1" applyBorder="1" applyAlignment="1" applyProtection="1">
      <alignment horizontal="center" vertical="center"/>
      <protection hidden="1"/>
    </xf>
    <xf numFmtId="164" fontId="13" fillId="10" borderId="23" xfId="7" applyNumberFormat="1" applyFont="1" applyFill="1" applyBorder="1" applyAlignment="1" applyProtection="1">
      <alignment horizontal="center" vertical="center"/>
      <protection hidden="1"/>
    </xf>
    <xf numFmtId="0" fontId="25" fillId="2" borderId="23" xfId="4" applyFont="1" applyFill="1" applyBorder="1" applyAlignment="1" applyProtection="1">
      <alignment horizontal="center" vertical="center"/>
      <protection hidden="1"/>
    </xf>
    <xf numFmtId="0" fontId="22" fillId="4" borderId="11" xfId="4" applyFont="1" applyFill="1" applyBorder="1" applyAlignment="1" applyProtection="1">
      <alignment horizontal="left" vertical="center"/>
      <protection hidden="1"/>
    </xf>
    <xf numFmtId="0" fontId="22" fillId="4" borderId="12" xfId="4" applyFont="1" applyFill="1" applyBorder="1" applyAlignment="1" applyProtection="1">
      <alignment horizontal="left" vertical="center"/>
      <protection hidden="1"/>
    </xf>
    <xf numFmtId="0" fontId="24" fillId="9" borderId="11" xfId="4" applyFont="1" applyFill="1" applyBorder="1" applyAlignment="1" applyProtection="1">
      <alignment horizontal="left"/>
      <protection hidden="1"/>
    </xf>
    <xf numFmtId="0" fontId="24" fillId="9" borderId="23" xfId="4" applyFont="1" applyFill="1" applyBorder="1" applyAlignment="1" applyProtection="1">
      <alignment horizontal="left"/>
      <protection hidden="1"/>
    </xf>
    <xf numFmtId="0" fontId="24" fillId="10" borderId="11" xfId="4" applyFont="1" applyFill="1" applyBorder="1" applyAlignment="1" applyProtection="1">
      <alignment horizontal="left"/>
      <protection hidden="1"/>
    </xf>
    <xf numFmtId="0" fontId="24" fillId="10" borderId="23" xfId="4" applyFont="1" applyFill="1" applyBorder="1" applyAlignment="1" applyProtection="1">
      <alignment horizontal="left"/>
      <protection hidden="1"/>
    </xf>
    <xf numFmtId="0" fontId="24" fillId="2" borderId="26" xfId="4" applyFont="1" applyFill="1" applyBorder="1" applyAlignment="1" applyProtection="1">
      <alignment horizontal="left" vertical="center"/>
      <protection hidden="1"/>
    </xf>
    <xf numFmtId="0" fontId="24" fillId="2" borderId="27" xfId="4" applyFont="1" applyFill="1" applyBorder="1" applyAlignment="1" applyProtection="1">
      <alignment horizontal="left" vertical="center"/>
      <protection hidden="1"/>
    </xf>
    <xf numFmtId="0" fontId="24" fillId="11" borderId="19" xfId="4" applyFont="1" applyFill="1" applyBorder="1" applyAlignment="1" applyProtection="1">
      <alignment horizontal="left"/>
      <protection hidden="1"/>
    </xf>
    <xf numFmtId="0" fontId="24" fillId="11" borderId="21" xfId="4" applyFont="1" applyFill="1" applyBorder="1" applyAlignment="1" applyProtection="1">
      <alignment horizontal="left"/>
      <protection hidden="1"/>
    </xf>
    <xf numFmtId="0" fontId="25" fillId="2" borderId="34" xfId="4" applyFont="1" applyFill="1" applyBorder="1" applyAlignment="1" applyProtection="1">
      <alignment horizontal="left" vertical="center"/>
      <protection hidden="1"/>
    </xf>
    <xf numFmtId="0" fontId="25" fillId="2" borderId="7" xfId="4" applyFont="1" applyFill="1" applyBorder="1" applyAlignment="1" applyProtection="1">
      <alignment horizontal="left" vertical="center"/>
      <protection hidden="1"/>
    </xf>
    <xf numFmtId="0" fontId="28" fillId="10" borderId="36" xfId="4" applyFont="1" applyFill="1" applyBorder="1" applyAlignment="1" applyProtection="1">
      <alignment horizontal="center" vertical="center"/>
      <protection hidden="1"/>
    </xf>
    <xf numFmtId="0" fontId="28" fillId="10" borderId="27" xfId="4" applyFont="1" applyFill="1" applyBorder="1" applyAlignment="1" applyProtection="1">
      <alignment horizontal="center" vertical="center"/>
      <protection hidden="1"/>
    </xf>
    <xf numFmtId="0" fontId="25" fillId="2" borderId="36" xfId="4" applyFont="1" applyFill="1" applyBorder="1" applyAlignment="1" applyProtection="1">
      <alignment horizontal="center" vertical="center"/>
      <protection hidden="1"/>
    </xf>
    <xf numFmtId="0" fontId="25" fillId="2" borderId="13" xfId="4" applyFont="1" applyFill="1" applyBorder="1" applyAlignment="1" applyProtection="1">
      <alignment horizontal="center" vertical="center"/>
      <protection hidden="1"/>
    </xf>
    <xf numFmtId="0" fontId="4" fillId="2" borderId="1" xfId="4" applyFont="1" applyFill="1" applyBorder="1" applyAlignment="1" applyProtection="1">
      <alignment horizontal="center" vertical="center" wrapText="1"/>
      <protection hidden="1"/>
    </xf>
    <xf numFmtId="0" fontId="4" fillId="2" borderId="2" xfId="4" applyFont="1" applyFill="1" applyBorder="1" applyAlignment="1" applyProtection="1">
      <alignment horizontal="center" vertical="center" wrapText="1"/>
      <protection hidden="1"/>
    </xf>
    <xf numFmtId="0" fontId="4" fillId="2" borderId="3" xfId="4" applyFont="1" applyFill="1" applyBorder="1" applyAlignment="1" applyProtection="1">
      <alignment horizontal="center" vertical="center" wrapText="1"/>
      <protection hidden="1"/>
    </xf>
    <xf numFmtId="0" fontId="4" fillId="2" borderId="5" xfId="4" applyFont="1" applyFill="1" applyBorder="1" applyAlignment="1" applyProtection="1">
      <alignment horizontal="center" vertical="center" wrapText="1"/>
      <protection hidden="1"/>
    </xf>
    <xf numFmtId="0" fontId="4" fillId="2" borderId="6" xfId="4" applyFont="1" applyFill="1" applyBorder="1" applyAlignment="1" applyProtection="1">
      <alignment horizontal="center" vertical="center" wrapText="1"/>
      <protection hidden="1"/>
    </xf>
    <xf numFmtId="0" fontId="4" fillId="2" borderId="7" xfId="4" applyFont="1" applyFill="1" applyBorder="1" applyAlignment="1" applyProtection="1">
      <alignment horizontal="center" vertical="center" wrapText="1"/>
      <protection hidden="1"/>
    </xf>
    <xf numFmtId="0" fontId="6" fillId="2" borderId="4" xfId="4" applyFont="1" applyFill="1" applyBorder="1" applyAlignment="1" applyProtection="1">
      <alignment horizontal="center" vertical="center"/>
      <protection hidden="1"/>
    </xf>
    <xf numFmtId="0" fontId="6" fillId="2" borderId="8" xfId="4" applyFont="1" applyFill="1" applyBorder="1" applyAlignment="1" applyProtection="1">
      <alignment horizontal="center" vertical="center"/>
      <protection hidden="1"/>
    </xf>
    <xf numFmtId="0" fontId="4" fillId="2" borderId="12" xfId="4" applyFont="1" applyFill="1" applyBorder="1" applyAlignment="1" applyProtection="1">
      <alignment horizontal="center" vertical="center" wrapText="1"/>
      <protection hidden="1"/>
    </xf>
    <xf numFmtId="0" fontId="4" fillId="2" borderId="13" xfId="4" applyFont="1" applyFill="1" applyBorder="1" applyAlignment="1" applyProtection="1">
      <alignment horizontal="center" vertical="center" wrapText="1"/>
      <protection hidden="1"/>
    </xf>
    <xf numFmtId="0" fontId="4" fillId="2" borderId="14" xfId="4" applyFont="1" applyFill="1" applyBorder="1" applyAlignment="1" applyProtection="1">
      <alignment horizontal="center" vertical="center" wrapText="1"/>
      <protection hidden="1"/>
    </xf>
    <xf numFmtId="0" fontId="4" fillId="2" borderId="15" xfId="4" applyFont="1" applyFill="1" applyBorder="1" applyAlignment="1" applyProtection="1">
      <alignment horizontal="center" vertical="center" wrapText="1"/>
      <protection hidden="1"/>
    </xf>
    <xf numFmtId="0" fontId="4" fillId="2" borderId="19" xfId="4" applyFont="1" applyFill="1" applyBorder="1" applyAlignment="1" applyProtection="1">
      <alignment horizontal="center" vertical="center" wrapText="1"/>
      <protection hidden="1"/>
    </xf>
    <xf numFmtId="49" fontId="4" fillId="2" borderId="16" xfId="4" applyNumberFormat="1" applyFont="1" applyFill="1" applyBorder="1" applyAlignment="1" applyProtection="1">
      <alignment horizontal="center" vertical="center" wrapText="1"/>
      <protection hidden="1"/>
    </xf>
    <xf numFmtId="49" fontId="4" fillId="2" borderId="20" xfId="4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4" applyFont="1" applyFill="1" applyBorder="1" applyAlignment="1" applyProtection="1">
      <alignment horizontal="center" vertical="center" wrapText="1"/>
      <protection hidden="1"/>
    </xf>
    <xf numFmtId="0" fontId="4" fillId="2" borderId="21" xfId="4" applyFont="1" applyFill="1" applyBorder="1" applyAlignment="1" applyProtection="1">
      <alignment horizontal="center" vertical="center" wrapText="1"/>
      <protection hidden="1"/>
    </xf>
    <xf numFmtId="164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2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7" xfId="4" applyNumberFormat="1" applyFont="1" applyFill="1" applyBorder="1" applyAlignment="1" applyProtection="1">
      <alignment horizontal="center" vertical="center" wrapText="1"/>
      <protection hidden="1"/>
    </xf>
    <xf numFmtId="164" fontId="4" fillId="2" borderId="21" xfId="4" applyNumberFormat="1" applyFont="1" applyFill="1" applyBorder="1" applyAlignment="1" applyProtection="1">
      <alignment horizontal="center" vertical="center" wrapText="1"/>
      <protection hidden="1"/>
    </xf>
    <xf numFmtId="164" fontId="4" fillId="2" borderId="18" xfId="4" applyNumberFormat="1" applyFont="1" applyFill="1" applyBorder="1" applyAlignment="1" applyProtection="1">
      <alignment horizontal="center" vertical="center" wrapText="1"/>
      <protection hidden="1"/>
    </xf>
    <xf numFmtId="164" fontId="4" fillId="2" borderId="22" xfId="4" applyNumberFormat="1" applyFont="1" applyFill="1" applyBorder="1" applyAlignment="1" applyProtection="1">
      <alignment horizontal="center" vertical="center" wrapText="1"/>
      <protection hidden="1"/>
    </xf>
    <xf numFmtId="166" fontId="13" fillId="0" borderId="31" xfId="2" applyNumberFormat="1" applyFont="1" applyFill="1" applyBorder="1" applyAlignment="1" applyProtection="1">
      <alignment vertical="center" wrapText="1"/>
      <protection hidden="1"/>
    </xf>
    <xf numFmtId="176" fontId="31" fillId="0" borderId="0" xfId="0" applyNumberFormat="1" applyFont="1" applyProtection="1">
      <protection hidden="1"/>
    </xf>
    <xf numFmtId="176" fontId="0" fillId="0" borderId="0" xfId="0" applyNumberFormat="1" applyProtection="1">
      <protection hidden="1"/>
    </xf>
  </cellXfs>
  <cellStyles count="11">
    <cellStyle name="Millares" xfId="1" builtinId="3"/>
    <cellStyle name="Millares 2" xfId="8" xr:uid="{00000000-0005-0000-0000-000001000000}"/>
    <cellStyle name="Millares 3" xfId="7" xr:uid="{00000000-0005-0000-0000-000002000000}"/>
    <cellStyle name="Millares 3 2" xfId="9" xr:uid="{00000000-0005-0000-0000-000003000000}"/>
    <cellStyle name="Millares 4" xfId="6" xr:uid="{00000000-0005-0000-0000-000004000000}"/>
    <cellStyle name="Moneda" xfId="2" builtinId="4"/>
    <cellStyle name="Normal" xfId="0" builtinId="0"/>
    <cellStyle name="Normal 2" xfId="4" xr:uid="{00000000-0005-0000-0000-000007000000}"/>
    <cellStyle name="Normal 3 2" xfId="10" xr:uid="{00000000-0005-0000-0000-000008000000}"/>
    <cellStyle name="Normal 5" xfId="5" xr:uid="{00000000-0005-0000-0000-000009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490258</xdr:colOff>
      <xdr:row>0</xdr:row>
      <xdr:rowOff>103094</xdr:rowOff>
    </xdr:from>
    <xdr:to>
      <xdr:col>5</xdr:col>
      <xdr:colOff>1347508</xdr:colOff>
      <xdr:row>1</xdr:row>
      <xdr:rowOff>365685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F550A33B-77C0-45D0-9B22-9BA02E5AF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6758" y="103094"/>
          <a:ext cx="857250" cy="767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490258</xdr:colOff>
      <xdr:row>0</xdr:row>
      <xdr:rowOff>103094</xdr:rowOff>
    </xdr:from>
    <xdr:to>
      <xdr:col>5</xdr:col>
      <xdr:colOff>1347508</xdr:colOff>
      <xdr:row>1</xdr:row>
      <xdr:rowOff>365685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9052" y="103094"/>
          <a:ext cx="857250" cy="774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7F25-0C03-4504-8EED-D07E7CD45D9F}">
  <dimension ref="A1:M320"/>
  <sheetViews>
    <sheetView tabSelected="1" view="pageBreakPreview" zoomScale="80" zoomScaleNormal="85" zoomScaleSheetLayoutView="80" workbookViewId="0">
      <pane ySplit="8" topLeftCell="A9" activePane="bottomLeft" state="frozen"/>
      <selection pane="bottomLeft" activeCell="E24" sqref="E24"/>
    </sheetView>
  </sheetViews>
  <sheetFormatPr baseColWidth="10" defaultRowHeight="15"/>
  <cols>
    <col min="1" max="1" width="12.140625" style="107" customWidth="1"/>
    <col min="2" max="2" width="90.5703125" style="139" customWidth="1"/>
    <col min="3" max="3" width="10.42578125" style="108" bestFit="1" customWidth="1"/>
    <col min="4" max="4" width="15.5703125" style="108" customWidth="1"/>
    <col min="5" max="5" width="22.7109375" style="3" customWidth="1"/>
    <col min="6" max="6" width="27.7109375" style="3" bestFit="1" customWidth="1"/>
    <col min="7" max="7" width="9.140625" style="3" customWidth="1"/>
    <col min="8" max="8" width="16.28515625" style="3" bestFit="1" customWidth="1"/>
    <col min="9" max="9" width="26" style="3" bestFit="1" customWidth="1"/>
    <col min="10" max="11" width="11.42578125" style="3"/>
    <col min="12" max="12" width="18.85546875" style="3" bestFit="1" customWidth="1"/>
    <col min="13" max="13" width="16" style="3" bestFit="1" customWidth="1"/>
    <col min="14" max="16384" width="11.42578125" style="3"/>
  </cols>
  <sheetData>
    <row r="1" spans="1:9" ht="39.75" customHeight="1">
      <c r="A1" s="184" t="s">
        <v>521</v>
      </c>
      <c r="B1" s="185"/>
      <c r="C1" s="185"/>
      <c r="D1" s="186"/>
      <c r="E1" s="1"/>
      <c r="F1" s="190"/>
      <c r="G1" s="2"/>
    </row>
    <row r="2" spans="1:9" ht="39.75" customHeight="1">
      <c r="A2" s="187"/>
      <c r="B2" s="188"/>
      <c r="C2" s="188"/>
      <c r="D2" s="189"/>
      <c r="E2" s="4"/>
      <c r="F2" s="191"/>
      <c r="G2" s="2"/>
    </row>
    <row r="3" spans="1:9" ht="18">
      <c r="A3" s="5"/>
      <c r="B3" s="135"/>
      <c r="C3" s="6"/>
      <c r="D3" s="148"/>
      <c r="E3" s="7"/>
      <c r="F3" s="8"/>
      <c r="G3" s="2"/>
    </row>
    <row r="4" spans="1:9">
      <c r="A4" s="9" t="s">
        <v>0</v>
      </c>
      <c r="B4" s="192" t="s">
        <v>1</v>
      </c>
      <c r="C4" s="193"/>
      <c r="D4" s="193"/>
      <c r="E4" s="193"/>
      <c r="F4" s="194"/>
      <c r="G4" s="2"/>
    </row>
    <row r="5" spans="1:9">
      <c r="A5" s="9"/>
      <c r="B5" s="192" t="s">
        <v>2</v>
      </c>
      <c r="C5" s="193"/>
      <c r="D5" s="193"/>
      <c r="E5" s="193"/>
      <c r="F5" s="194"/>
      <c r="G5" s="2"/>
    </row>
    <row r="6" spans="1:9" ht="18.75" thickBot="1">
      <c r="A6" s="10"/>
      <c r="B6" s="136"/>
      <c r="C6" s="11"/>
      <c r="D6" s="149"/>
      <c r="E6" s="12"/>
      <c r="F6" s="13"/>
      <c r="G6" s="2"/>
    </row>
    <row r="7" spans="1:9">
      <c r="A7" s="195" t="s">
        <v>3</v>
      </c>
      <c r="B7" s="197" t="s">
        <v>4</v>
      </c>
      <c r="C7" s="199" t="s">
        <v>5</v>
      </c>
      <c r="D7" s="201" t="s">
        <v>6</v>
      </c>
      <c r="E7" s="203" t="s">
        <v>7</v>
      </c>
      <c r="F7" s="205" t="s">
        <v>8</v>
      </c>
      <c r="G7" s="14"/>
      <c r="H7" s="208"/>
      <c r="I7" s="209"/>
    </row>
    <row r="8" spans="1:9" ht="15.75" thickBot="1">
      <c r="A8" s="196"/>
      <c r="B8" s="198"/>
      <c r="C8" s="200"/>
      <c r="D8" s="202"/>
      <c r="E8" s="204"/>
      <c r="F8" s="206"/>
    </row>
    <row r="9" spans="1:9">
      <c r="A9" s="15"/>
      <c r="B9" s="16"/>
      <c r="C9" s="17"/>
      <c r="D9" s="150"/>
      <c r="E9" s="18"/>
      <c r="F9" s="19"/>
    </row>
    <row r="10" spans="1:9">
      <c r="A10" s="20">
        <v>1</v>
      </c>
      <c r="B10" s="21" t="s">
        <v>9</v>
      </c>
      <c r="C10" s="22"/>
      <c r="D10" s="35"/>
      <c r="E10" s="23"/>
      <c r="F10" s="24"/>
      <c r="G10" s="25"/>
    </row>
    <row r="11" spans="1:9" s="33" customFormat="1">
      <c r="A11" s="26">
        <v>1.1000000000000001</v>
      </c>
      <c r="B11" s="27" t="s">
        <v>10</v>
      </c>
      <c r="C11" s="28" t="s">
        <v>11</v>
      </c>
      <c r="D11" s="29">
        <v>15500</v>
      </c>
      <c r="E11" s="30">
        <v>6987.7</v>
      </c>
      <c r="F11" s="31">
        <f>ROUND(D11*E11,2)</f>
        <v>108309350</v>
      </c>
      <c r="G11" s="32"/>
      <c r="H11" s="144"/>
      <c r="I11" s="145"/>
    </row>
    <row r="12" spans="1:9" s="33" customFormat="1">
      <c r="A12" s="26">
        <v>1.2</v>
      </c>
      <c r="B12" s="34" t="s">
        <v>12</v>
      </c>
      <c r="C12" s="28" t="s">
        <v>13</v>
      </c>
      <c r="D12" s="29">
        <v>1</v>
      </c>
      <c r="E12" s="30">
        <v>26163097.719999999</v>
      </c>
      <c r="F12" s="31">
        <f>ROUND(D12*E12,2)</f>
        <v>26163097.719999999</v>
      </c>
      <c r="H12" s="144"/>
      <c r="I12" s="145"/>
    </row>
    <row r="13" spans="1:9">
      <c r="A13" s="20">
        <v>2</v>
      </c>
      <c r="B13" s="21" t="s">
        <v>14</v>
      </c>
      <c r="C13" s="22"/>
      <c r="D13" s="35"/>
      <c r="E13" s="36"/>
      <c r="F13" s="37"/>
      <c r="H13" s="144"/>
      <c r="I13" s="145"/>
    </row>
    <row r="14" spans="1:9">
      <c r="A14" s="38">
        <v>2.4</v>
      </c>
      <c r="B14" s="39" t="s">
        <v>15</v>
      </c>
      <c r="C14" s="40"/>
      <c r="D14" s="41"/>
      <c r="E14" s="42"/>
      <c r="F14" s="43"/>
      <c r="H14" s="144"/>
      <c r="I14" s="145"/>
    </row>
    <row r="15" spans="1:9" s="33" customFormat="1" ht="36.75">
      <c r="A15" s="26" t="s">
        <v>16</v>
      </c>
      <c r="B15" s="44" t="s">
        <v>17</v>
      </c>
      <c r="C15" s="28" t="s">
        <v>5</v>
      </c>
      <c r="D15" s="29">
        <v>1</v>
      </c>
      <c r="E15" s="30">
        <v>351161363.51999998</v>
      </c>
      <c r="F15" s="31">
        <f>ROUND(D15*E15,2)</f>
        <v>351161363.51999998</v>
      </c>
      <c r="H15" s="144"/>
      <c r="I15" s="145"/>
    </row>
    <row r="16" spans="1:9">
      <c r="A16" s="38"/>
      <c r="B16" s="45"/>
      <c r="C16" s="40"/>
      <c r="D16" s="41"/>
      <c r="E16" s="42"/>
      <c r="F16" s="43"/>
      <c r="H16" s="144"/>
      <c r="I16" s="145"/>
    </row>
    <row r="17" spans="1:9">
      <c r="A17" s="20">
        <v>3</v>
      </c>
      <c r="B17" s="21" t="s">
        <v>18</v>
      </c>
      <c r="C17" s="22"/>
      <c r="D17" s="35"/>
      <c r="E17" s="36"/>
      <c r="F17" s="37"/>
      <c r="H17" s="144"/>
      <c r="I17" s="145"/>
    </row>
    <row r="18" spans="1:9">
      <c r="A18" s="38">
        <v>3.1</v>
      </c>
      <c r="B18" s="45" t="s">
        <v>19</v>
      </c>
      <c r="C18" s="40"/>
      <c r="D18" s="41"/>
      <c r="E18" s="42"/>
      <c r="F18" s="43"/>
      <c r="H18" s="144"/>
      <c r="I18" s="145"/>
    </row>
    <row r="19" spans="1:9" s="47" customFormat="1" ht="24">
      <c r="A19" s="26" t="s">
        <v>20</v>
      </c>
      <c r="B19" s="46" t="s">
        <v>21</v>
      </c>
      <c r="C19" s="28" t="s">
        <v>22</v>
      </c>
      <c r="D19" s="29">
        <v>626</v>
      </c>
      <c r="E19" s="30">
        <v>51143.72</v>
      </c>
      <c r="F19" s="31">
        <f>ROUND(D19*E19,2)</f>
        <v>32015968.719999999</v>
      </c>
      <c r="H19" s="144"/>
      <c r="I19" s="145"/>
    </row>
    <row r="20" spans="1:9" s="47" customFormat="1">
      <c r="A20" s="26" t="s">
        <v>23</v>
      </c>
      <c r="B20" s="46" t="s">
        <v>24</v>
      </c>
      <c r="C20" s="28" t="s">
        <v>22</v>
      </c>
      <c r="D20" s="29">
        <v>274</v>
      </c>
      <c r="E20" s="30">
        <v>102498.05</v>
      </c>
      <c r="F20" s="31">
        <f>ROUND(D20*E20,2)</f>
        <v>28084465.699999999</v>
      </c>
      <c r="H20" s="144"/>
      <c r="I20" s="145"/>
    </row>
    <row r="21" spans="1:9">
      <c r="A21" s="38">
        <v>3.2</v>
      </c>
      <c r="B21" s="45" t="s">
        <v>25</v>
      </c>
      <c r="C21" s="40"/>
      <c r="D21" s="41"/>
      <c r="E21" s="42"/>
      <c r="F21" s="43"/>
      <c r="H21" s="144"/>
      <c r="I21" s="145"/>
    </row>
    <row r="22" spans="1:9" s="33" customFormat="1">
      <c r="A22" s="26">
        <v>3.1</v>
      </c>
      <c r="B22" s="27" t="s">
        <v>26</v>
      </c>
      <c r="C22" s="28" t="s">
        <v>27</v>
      </c>
      <c r="D22" s="29">
        <v>10039</v>
      </c>
      <c r="E22" s="30">
        <v>5652.48</v>
      </c>
      <c r="F22" s="31">
        <f>ROUND(D22*E22,2)</f>
        <v>56745246.719999999</v>
      </c>
      <c r="H22" s="144"/>
      <c r="I22" s="145"/>
    </row>
    <row r="23" spans="1:9" s="33" customFormat="1">
      <c r="A23" s="26">
        <v>3.2</v>
      </c>
      <c r="B23" s="27" t="s">
        <v>28</v>
      </c>
      <c r="C23" s="28" t="s">
        <v>22</v>
      </c>
      <c r="D23" s="29">
        <v>200</v>
      </c>
      <c r="E23" s="30">
        <v>875941.15</v>
      </c>
      <c r="F23" s="31">
        <f>ROUND(D23*E23,2)</f>
        <v>175188230</v>
      </c>
      <c r="H23" s="144"/>
      <c r="I23" s="145"/>
    </row>
    <row r="24" spans="1:9" s="33" customFormat="1">
      <c r="A24" s="26">
        <v>3.3</v>
      </c>
      <c r="B24" s="27" t="s">
        <v>29</v>
      </c>
      <c r="C24" s="28" t="s">
        <v>27</v>
      </c>
      <c r="D24" s="29">
        <v>23832</v>
      </c>
      <c r="E24" s="30">
        <v>5652.48</v>
      </c>
      <c r="F24" s="31">
        <f>ROUND(D24*E24,2)</f>
        <v>134709903.36000001</v>
      </c>
      <c r="H24" s="144"/>
      <c r="I24" s="145"/>
    </row>
    <row r="25" spans="1:9" s="33" customFormat="1">
      <c r="A25" s="26">
        <v>3.4</v>
      </c>
      <c r="B25" s="27" t="s">
        <v>30</v>
      </c>
      <c r="C25" s="28" t="s">
        <v>22</v>
      </c>
      <c r="D25" s="29">
        <v>80</v>
      </c>
      <c r="E25" s="30">
        <v>1305949.01</v>
      </c>
      <c r="F25" s="31">
        <f>ROUND(D25*E25,2)</f>
        <v>104475920.8</v>
      </c>
      <c r="H25" s="144"/>
      <c r="I25" s="145"/>
    </row>
    <row r="26" spans="1:9" s="33" customFormat="1">
      <c r="A26" s="26">
        <v>3.5</v>
      </c>
      <c r="B26" s="27" t="s">
        <v>31</v>
      </c>
      <c r="C26" s="28" t="s">
        <v>27</v>
      </c>
      <c r="D26" s="29">
        <v>7972</v>
      </c>
      <c r="E26" s="30">
        <v>5524.67</v>
      </c>
      <c r="F26" s="31">
        <f>ROUND(D26*E26,2)</f>
        <v>44042669.240000002</v>
      </c>
      <c r="H26" s="144"/>
      <c r="I26" s="145"/>
    </row>
    <row r="27" spans="1:9" s="33" customFormat="1">
      <c r="A27" s="26">
        <v>3.6</v>
      </c>
      <c r="B27" s="27" t="s">
        <v>32</v>
      </c>
      <c r="C27" s="28" t="s">
        <v>22</v>
      </c>
      <c r="D27" s="29">
        <v>149</v>
      </c>
      <c r="E27" s="30">
        <v>584874.41</v>
      </c>
      <c r="F27" s="31">
        <f>ROUND(D27*E27,2)</f>
        <v>87146287.090000004</v>
      </c>
      <c r="H27" s="144"/>
      <c r="I27" s="145"/>
    </row>
    <row r="28" spans="1:9" s="33" customFormat="1">
      <c r="A28" s="26">
        <v>3.7</v>
      </c>
      <c r="B28" s="27" t="s">
        <v>33</v>
      </c>
      <c r="C28" s="28" t="s">
        <v>27</v>
      </c>
      <c r="D28" s="29">
        <v>30834</v>
      </c>
      <c r="E28" s="30">
        <v>5652.48</v>
      </c>
      <c r="F28" s="31">
        <f>ROUND(D28*E28,2)</f>
        <v>174288568.31999999</v>
      </c>
      <c r="H28" s="144"/>
      <c r="I28" s="145"/>
    </row>
    <row r="29" spans="1:9" s="33" customFormat="1">
      <c r="A29" s="26">
        <v>3.8</v>
      </c>
      <c r="B29" s="27" t="s">
        <v>34</v>
      </c>
      <c r="C29" s="28" t="s">
        <v>22</v>
      </c>
      <c r="D29" s="29">
        <v>318</v>
      </c>
      <c r="E29" s="30">
        <v>919401.32</v>
      </c>
      <c r="F29" s="31">
        <f>ROUND(D29*E29,2)</f>
        <v>292369619.75999999</v>
      </c>
      <c r="H29" s="144"/>
      <c r="I29" s="145"/>
    </row>
    <row r="30" spans="1:9" s="33" customFormat="1">
      <c r="A30" s="26" t="s">
        <v>35</v>
      </c>
      <c r="B30" s="27" t="s">
        <v>36</v>
      </c>
      <c r="C30" s="28" t="s">
        <v>22</v>
      </c>
      <c r="D30" s="29">
        <v>2</v>
      </c>
      <c r="E30" s="30">
        <v>919401.32</v>
      </c>
      <c r="F30" s="31">
        <f>ROUND(D30*E30,2)</f>
        <v>1838802.64</v>
      </c>
      <c r="H30" s="144"/>
      <c r="I30" s="145"/>
    </row>
    <row r="31" spans="1:9" s="33" customFormat="1">
      <c r="A31" s="48">
        <v>3.13</v>
      </c>
      <c r="B31" s="27" t="s">
        <v>37</v>
      </c>
      <c r="C31" s="28" t="s">
        <v>27</v>
      </c>
      <c r="D31" s="29">
        <v>727</v>
      </c>
      <c r="E31" s="30">
        <v>5652.48</v>
      </c>
      <c r="F31" s="31">
        <f>ROUND(D31*E31,2)</f>
        <v>4109352.96</v>
      </c>
      <c r="H31" s="144"/>
      <c r="I31" s="145"/>
    </row>
    <row r="32" spans="1:9" s="33" customFormat="1">
      <c r="A32" s="48">
        <v>3.14</v>
      </c>
      <c r="B32" s="27" t="s">
        <v>38</v>
      </c>
      <c r="C32" s="28" t="s">
        <v>22</v>
      </c>
      <c r="D32" s="29">
        <v>10</v>
      </c>
      <c r="E32" s="30">
        <v>919401.32</v>
      </c>
      <c r="F32" s="31">
        <f>ROUND(D32*E32,2)</f>
        <v>9194013.1999999993</v>
      </c>
      <c r="H32" s="144"/>
      <c r="I32" s="145"/>
    </row>
    <row r="33" spans="1:9" s="33" customFormat="1">
      <c r="A33" s="48">
        <v>3.19</v>
      </c>
      <c r="B33" s="27" t="s">
        <v>39</v>
      </c>
      <c r="C33" s="28" t="s">
        <v>27</v>
      </c>
      <c r="D33" s="29">
        <v>17207</v>
      </c>
      <c r="E33" s="30">
        <v>13183.74</v>
      </c>
      <c r="F33" s="31">
        <f>ROUND(D33*E33,2)</f>
        <v>226852614.18000001</v>
      </c>
      <c r="H33" s="144"/>
      <c r="I33" s="145"/>
    </row>
    <row r="34" spans="1:9">
      <c r="A34" s="38" t="s">
        <v>40</v>
      </c>
      <c r="B34" s="45" t="s">
        <v>41</v>
      </c>
      <c r="C34" s="40"/>
      <c r="D34" s="41"/>
      <c r="E34" s="30">
        <v>0</v>
      </c>
      <c r="F34" s="43"/>
      <c r="H34" s="144"/>
      <c r="I34" s="145"/>
    </row>
    <row r="35" spans="1:9" s="33" customFormat="1" ht="29.25" customHeight="1">
      <c r="A35" s="48" t="s">
        <v>42</v>
      </c>
      <c r="B35" s="27" t="s">
        <v>43</v>
      </c>
      <c r="C35" s="28" t="s">
        <v>11</v>
      </c>
      <c r="D35" s="29">
        <v>1724.4608600136398</v>
      </c>
      <c r="E35" s="30">
        <v>114825.48</v>
      </c>
      <c r="F35" s="31">
        <f>ROUND(D35*E35,2)</f>
        <v>198012045.99000001</v>
      </c>
      <c r="H35" s="144"/>
      <c r="I35" s="145"/>
    </row>
    <row r="36" spans="1:9" s="33" customFormat="1" ht="29.25" customHeight="1">
      <c r="A36" s="48" t="s">
        <v>44</v>
      </c>
      <c r="B36" s="27" t="s">
        <v>45</v>
      </c>
      <c r="C36" s="28" t="s">
        <v>11</v>
      </c>
      <c r="D36" s="29">
        <v>367.09149996144026</v>
      </c>
      <c r="E36" s="30">
        <v>92370.53</v>
      </c>
      <c r="F36" s="31">
        <f>ROUND(D36*E36,2)</f>
        <v>33908436.409999996</v>
      </c>
      <c r="H36" s="144"/>
      <c r="I36" s="145"/>
    </row>
    <row r="37" spans="1:9" s="33" customFormat="1" ht="29.25" customHeight="1">
      <c r="A37" s="48" t="s">
        <v>46</v>
      </c>
      <c r="B37" s="27" t="s">
        <v>47</v>
      </c>
      <c r="C37" s="28" t="s">
        <v>11</v>
      </c>
      <c r="D37" s="29">
        <v>228.05100004761576</v>
      </c>
      <c r="E37" s="30">
        <v>79286.679999999993</v>
      </c>
      <c r="F37" s="31">
        <f>ROUND(D37*E37,2)</f>
        <v>18081406.66</v>
      </c>
      <c r="H37" s="144"/>
      <c r="I37" s="145"/>
    </row>
    <row r="38" spans="1:9" s="33" customFormat="1" ht="29.25" customHeight="1">
      <c r="A38" s="48" t="s">
        <v>48</v>
      </c>
      <c r="B38" s="27" t="s">
        <v>49</v>
      </c>
      <c r="C38" s="28" t="s">
        <v>11</v>
      </c>
      <c r="D38" s="29">
        <v>9.24</v>
      </c>
      <c r="E38" s="30">
        <v>123111.25</v>
      </c>
      <c r="F38" s="31">
        <f>ROUND(D38*E38,2)</f>
        <v>1137547.95</v>
      </c>
      <c r="H38" s="144"/>
      <c r="I38" s="145"/>
    </row>
    <row r="39" spans="1:9" s="33" customFormat="1" ht="29.25" customHeight="1">
      <c r="A39" s="48" t="s">
        <v>50</v>
      </c>
      <c r="B39" s="27" t="s">
        <v>51</v>
      </c>
      <c r="C39" s="28" t="s">
        <v>52</v>
      </c>
      <c r="D39" s="29">
        <v>21.2</v>
      </c>
      <c r="E39" s="30">
        <v>91949.81</v>
      </c>
      <c r="F39" s="31">
        <f>ROUND(D39*E39,2)</f>
        <v>1949335.97</v>
      </c>
      <c r="H39" s="144"/>
      <c r="I39" s="145"/>
    </row>
    <row r="40" spans="1:9" s="33" customFormat="1" ht="29.25" customHeight="1">
      <c r="A40" s="48" t="s">
        <v>53</v>
      </c>
      <c r="B40" s="27" t="s">
        <v>54</v>
      </c>
      <c r="C40" s="28" t="s">
        <v>52</v>
      </c>
      <c r="D40" s="29">
        <v>65.510000000000005</v>
      </c>
      <c r="E40" s="30">
        <v>87817.55</v>
      </c>
      <c r="F40" s="31">
        <f>ROUND(D40*E40,2)</f>
        <v>5752927.7000000002</v>
      </c>
      <c r="H40" s="144"/>
      <c r="I40" s="145"/>
    </row>
    <row r="41" spans="1:9" s="33" customFormat="1" ht="29.25" customHeight="1">
      <c r="A41" s="48" t="s">
        <v>55</v>
      </c>
      <c r="B41" s="27" t="s">
        <v>56</v>
      </c>
      <c r="C41" s="28" t="s">
        <v>52</v>
      </c>
      <c r="D41" s="29">
        <v>538.61</v>
      </c>
      <c r="E41" s="30">
        <v>91949.81</v>
      </c>
      <c r="F41" s="31">
        <f>ROUND(D41*E41,2)</f>
        <v>49525087.159999996</v>
      </c>
      <c r="H41" s="144"/>
      <c r="I41" s="145"/>
    </row>
    <row r="42" spans="1:9" s="33" customFormat="1" ht="29.25" customHeight="1">
      <c r="A42" s="48" t="s">
        <v>57</v>
      </c>
      <c r="B42" s="27" t="s">
        <v>58</v>
      </c>
      <c r="C42" s="28" t="s">
        <v>52</v>
      </c>
      <c r="D42" s="29">
        <v>148.93</v>
      </c>
      <c r="E42" s="30">
        <v>83607.509999999995</v>
      </c>
      <c r="F42" s="31">
        <f>ROUND(D42*E42,2)</f>
        <v>12451666.460000001</v>
      </c>
      <c r="H42" s="144"/>
      <c r="I42" s="145"/>
    </row>
    <row r="43" spans="1:9" s="33" customFormat="1" ht="29.25" customHeight="1">
      <c r="A43" s="48" t="s">
        <v>59</v>
      </c>
      <c r="B43" s="27" t="s">
        <v>60</v>
      </c>
      <c r="C43" s="28" t="s">
        <v>52</v>
      </c>
      <c r="D43" s="29">
        <v>296.26</v>
      </c>
      <c r="E43" s="30">
        <v>88072.06</v>
      </c>
      <c r="F43" s="31">
        <f>ROUND(D43*E43,2)</f>
        <v>26092228.5</v>
      </c>
      <c r="H43" s="144"/>
      <c r="I43" s="145"/>
    </row>
    <row r="44" spans="1:9" s="33" customFormat="1" ht="29.25" customHeight="1">
      <c r="A44" s="48" t="s">
        <v>61</v>
      </c>
      <c r="B44" s="27" t="s">
        <v>62</v>
      </c>
      <c r="C44" s="28" t="s">
        <v>52</v>
      </c>
      <c r="D44" s="29">
        <v>9</v>
      </c>
      <c r="E44" s="30">
        <v>98917.63</v>
      </c>
      <c r="F44" s="31">
        <f>ROUND(D44*E44,2)</f>
        <v>890258.67</v>
      </c>
      <c r="H44" s="144"/>
      <c r="I44" s="145"/>
    </row>
    <row r="45" spans="1:9" s="33" customFormat="1" ht="29.25" customHeight="1">
      <c r="A45" s="48" t="s">
        <v>63</v>
      </c>
      <c r="B45" s="27" t="s">
        <v>64</v>
      </c>
      <c r="C45" s="28" t="s">
        <v>11</v>
      </c>
      <c r="D45" s="29">
        <v>39.33</v>
      </c>
      <c r="E45" s="30">
        <v>147025.46</v>
      </c>
      <c r="F45" s="31">
        <f>ROUND(D45*E45,2)</f>
        <v>5782511.3399999999</v>
      </c>
      <c r="H45" s="144"/>
      <c r="I45" s="145"/>
    </row>
    <row r="46" spans="1:9" s="33" customFormat="1" ht="29.25" customHeight="1">
      <c r="A46" s="48" t="s">
        <v>65</v>
      </c>
      <c r="B46" s="27" t="s">
        <v>66</v>
      </c>
      <c r="C46" s="28" t="s">
        <v>52</v>
      </c>
      <c r="D46" s="29">
        <v>2.65</v>
      </c>
      <c r="E46" s="30">
        <v>114177.36</v>
      </c>
      <c r="F46" s="31">
        <f>ROUND(D46*E46,2)</f>
        <v>302570</v>
      </c>
      <c r="H46" s="144"/>
      <c r="I46" s="145"/>
    </row>
    <row r="47" spans="1:9" s="33" customFormat="1" ht="29.25" customHeight="1">
      <c r="A47" s="48" t="s">
        <v>67</v>
      </c>
      <c r="B47" s="27" t="s">
        <v>68</v>
      </c>
      <c r="C47" s="28" t="s">
        <v>52</v>
      </c>
      <c r="D47" s="29">
        <v>11.44</v>
      </c>
      <c r="E47" s="30">
        <v>116400.01</v>
      </c>
      <c r="F47" s="31">
        <f>ROUND(D47*E47,2)</f>
        <v>1331616.1100000001</v>
      </c>
      <c r="H47" s="144"/>
      <c r="I47" s="145"/>
    </row>
    <row r="48" spans="1:9" s="33" customFormat="1" ht="24">
      <c r="A48" s="48" t="s">
        <v>69</v>
      </c>
      <c r="B48" s="27" t="s">
        <v>70</v>
      </c>
      <c r="C48" s="28" t="s">
        <v>52</v>
      </c>
      <c r="D48" s="29">
        <v>88.48</v>
      </c>
      <c r="E48" s="30">
        <v>118622.65</v>
      </c>
      <c r="F48" s="31">
        <f>ROUND(D48*E48,2)</f>
        <v>10495732.07</v>
      </c>
      <c r="H48" s="144"/>
      <c r="I48" s="145"/>
    </row>
    <row r="49" spans="1:9">
      <c r="A49" s="38" t="s">
        <v>71</v>
      </c>
      <c r="B49" s="45" t="s">
        <v>72</v>
      </c>
      <c r="C49" s="40"/>
      <c r="D49" s="41"/>
      <c r="E49" s="30">
        <v>0</v>
      </c>
      <c r="F49" s="43"/>
      <c r="H49" s="144"/>
      <c r="I49" s="145"/>
    </row>
    <row r="50" spans="1:9" ht="33.75" customHeight="1">
      <c r="A50" s="48" t="s">
        <v>73</v>
      </c>
      <c r="B50" s="49" t="s">
        <v>74</v>
      </c>
      <c r="C50" s="28" t="s">
        <v>11</v>
      </c>
      <c r="D50" s="29">
        <v>469.9965000214869</v>
      </c>
      <c r="E50" s="30">
        <v>42683.44</v>
      </c>
      <c r="F50" s="31">
        <f>ROUND(D50*E50,2)</f>
        <v>20061067.41</v>
      </c>
      <c r="H50" s="144"/>
      <c r="I50" s="145"/>
    </row>
    <row r="51" spans="1:9" s="33" customFormat="1" ht="33.75" customHeight="1">
      <c r="A51" s="48" t="s">
        <v>75</v>
      </c>
      <c r="B51" s="27" t="s">
        <v>76</v>
      </c>
      <c r="C51" s="28" t="s">
        <v>52</v>
      </c>
      <c r="D51" s="29">
        <v>401.92</v>
      </c>
      <c r="E51" s="30">
        <v>40826.839999999997</v>
      </c>
      <c r="F51" s="31">
        <f>ROUND(D51*E51,2)</f>
        <v>16409123.529999999</v>
      </c>
      <c r="H51" s="144"/>
      <c r="I51" s="145"/>
    </row>
    <row r="52" spans="1:9" s="33" customFormat="1" ht="33.75" customHeight="1">
      <c r="A52" s="48" t="s">
        <v>77</v>
      </c>
      <c r="B52" s="27" t="s">
        <v>78</v>
      </c>
      <c r="C52" s="28" t="s">
        <v>11</v>
      </c>
      <c r="D52" s="29">
        <v>2284.5365000441047</v>
      </c>
      <c r="E52" s="30">
        <v>41809.129999999997</v>
      </c>
      <c r="F52" s="31">
        <f>ROUND(D52*E52,2)</f>
        <v>95514483.519999996</v>
      </c>
      <c r="H52" s="144"/>
      <c r="I52" s="145"/>
    </row>
    <row r="53" spans="1:9" s="33" customFormat="1" ht="33.75" customHeight="1">
      <c r="A53" s="48" t="s">
        <v>79</v>
      </c>
      <c r="B53" s="27" t="s">
        <v>80</v>
      </c>
      <c r="C53" s="28" t="s">
        <v>11</v>
      </c>
      <c r="D53" s="29">
        <v>1330.37</v>
      </c>
      <c r="E53" s="30">
        <v>43156.76</v>
      </c>
      <c r="F53" s="31">
        <f t="shared" ref="F53:F57" si="0">ROUND(D53*E53,2)</f>
        <v>57414458.799999997</v>
      </c>
      <c r="H53" s="144"/>
      <c r="I53" s="145"/>
    </row>
    <row r="54" spans="1:9" s="33" customFormat="1" ht="33.75" customHeight="1">
      <c r="A54" s="48" t="s">
        <v>81</v>
      </c>
      <c r="B54" s="27" t="s">
        <v>82</v>
      </c>
      <c r="C54" s="28" t="s">
        <v>52</v>
      </c>
      <c r="D54" s="29">
        <v>252.4</v>
      </c>
      <c r="E54" s="30">
        <v>44479.1</v>
      </c>
      <c r="F54" s="31">
        <f t="shared" si="0"/>
        <v>11226524.84</v>
      </c>
      <c r="H54" s="144"/>
      <c r="I54" s="145"/>
    </row>
    <row r="55" spans="1:9" s="33" customFormat="1" ht="33.75" customHeight="1">
      <c r="A55" s="48" t="s">
        <v>83</v>
      </c>
      <c r="B55" s="27" t="s">
        <v>84</v>
      </c>
      <c r="C55" s="28" t="s">
        <v>11</v>
      </c>
      <c r="D55" s="29">
        <v>2792.88</v>
      </c>
      <c r="E55" s="30">
        <v>25602.62</v>
      </c>
      <c r="F55" s="31">
        <f t="shared" si="0"/>
        <v>71505045.349999994</v>
      </c>
      <c r="H55" s="144"/>
      <c r="I55" s="145"/>
    </row>
    <row r="56" spans="1:9" s="33" customFormat="1" ht="33.75" customHeight="1">
      <c r="A56" s="48" t="s">
        <v>85</v>
      </c>
      <c r="B56" s="27" t="s">
        <v>86</v>
      </c>
      <c r="C56" s="28" t="s">
        <v>11</v>
      </c>
      <c r="D56" s="29">
        <v>1674.7</v>
      </c>
      <c r="E56" s="30">
        <v>37363.879999999997</v>
      </c>
      <c r="F56" s="31">
        <f t="shared" si="0"/>
        <v>62573289.840000004</v>
      </c>
      <c r="H56" s="144"/>
      <c r="I56" s="145"/>
    </row>
    <row r="57" spans="1:9" s="33" customFormat="1" ht="33.75" customHeight="1">
      <c r="A57" s="48" t="s">
        <v>87</v>
      </c>
      <c r="B57" s="27" t="s">
        <v>88</v>
      </c>
      <c r="C57" s="28" t="s">
        <v>11</v>
      </c>
      <c r="D57" s="29">
        <v>1741.18</v>
      </c>
      <c r="E57" s="30">
        <v>70615.14</v>
      </c>
      <c r="F57" s="31">
        <f t="shared" si="0"/>
        <v>122953669.47</v>
      </c>
      <c r="H57" s="144"/>
      <c r="I57" s="145"/>
    </row>
    <row r="58" spans="1:9">
      <c r="A58" s="38">
        <v>6</v>
      </c>
      <c r="B58" s="45" t="s">
        <v>89</v>
      </c>
      <c r="C58" s="40"/>
      <c r="D58" s="41"/>
      <c r="E58" s="30">
        <v>0</v>
      </c>
      <c r="F58" s="43"/>
      <c r="H58" s="144"/>
      <c r="I58" s="145"/>
    </row>
    <row r="59" spans="1:9">
      <c r="A59" s="38" t="s">
        <v>90</v>
      </c>
      <c r="B59" s="45" t="s">
        <v>91</v>
      </c>
      <c r="C59" s="40"/>
      <c r="D59" s="41"/>
      <c r="E59" s="30">
        <v>0</v>
      </c>
      <c r="F59" s="43"/>
      <c r="H59" s="144"/>
      <c r="I59" s="145"/>
    </row>
    <row r="60" spans="1:9" s="33" customFormat="1" ht="24">
      <c r="A60" s="48" t="s">
        <v>92</v>
      </c>
      <c r="B60" s="27" t="s">
        <v>93</v>
      </c>
      <c r="C60" s="28" t="s">
        <v>52</v>
      </c>
      <c r="D60" s="29">
        <v>218.08</v>
      </c>
      <c r="E60" s="30">
        <v>36633</v>
      </c>
      <c r="F60" s="31">
        <f t="shared" ref="F60:F73" si="1">ROUND(D60*E60,2)</f>
        <v>7988924.6399999997</v>
      </c>
      <c r="H60" s="144"/>
      <c r="I60" s="145"/>
    </row>
    <row r="61" spans="1:9" s="33" customFormat="1" ht="24">
      <c r="A61" s="48" t="s">
        <v>94</v>
      </c>
      <c r="B61" s="27" t="s">
        <v>95</v>
      </c>
      <c r="C61" s="28" t="s">
        <v>52</v>
      </c>
      <c r="D61" s="29">
        <v>19.649999999999999</v>
      </c>
      <c r="E61" s="30">
        <v>28954.35</v>
      </c>
      <c r="F61" s="31">
        <f t="shared" si="1"/>
        <v>568952.98</v>
      </c>
      <c r="H61" s="144"/>
      <c r="I61" s="145"/>
    </row>
    <row r="62" spans="1:9" s="33" customFormat="1" ht="24">
      <c r="A62" s="48" t="s">
        <v>96</v>
      </c>
      <c r="B62" s="27" t="s">
        <v>97</v>
      </c>
      <c r="C62" s="28" t="s">
        <v>52</v>
      </c>
      <c r="D62" s="29">
        <v>10.06</v>
      </c>
      <c r="E62" s="30">
        <v>20609.599999999999</v>
      </c>
      <c r="F62" s="31">
        <f t="shared" si="1"/>
        <v>207332.58</v>
      </c>
      <c r="H62" s="144"/>
      <c r="I62" s="145"/>
    </row>
    <row r="63" spans="1:9" s="33" customFormat="1" ht="24">
      <c r="A63" s="48" t="s">
        <v>98</v>
      </c>
      <c r="B63" s="27" t="s">
        <v>99</v>
      </c>
      <c r="C63" s="28" t="s">
        <v>52</v>
      </c>
      <c r="D63" s="29">
        <v>56.37</v>
      </c>
      <c r="E63" s="30">
        <v>12736.83</v>
      </c>
      <c r="F63" s="31">
        <f t="shared" si="1"/>
        <v>717975.11</v>
      </c>
      <c r="H63" s="144"/>
      <c r="I63" s="145"/>
    </row>
    <row r="64" spans="1:9" s="33" customFormat="1" ht="24">
      <c r="A64" s="48" t="s">
        <v>100</v>
      </c>
      <c r="B64" s="27" t="s">
        <v>101</v>
      </c>
      <c r="C64" s="28" t="s">
        <v>52</v>
      </c>
      <c r="D64" s="29">
        <v>15.29</v>
      </c>
      <c r="E64" s="30">
        <v>13108.89</v>
      </c>
      <c r="F64" s="31">
        <f t="shared" si="1"/>
        <v>200434.93</v>
      </c>
      <c r="H64" s="144"/>
      <c r="I64" s="145"/>
    </row>
    <row r="65" spans="1:9" s="33" customFormat="1" ht="24">
      <c r="A65" s="48" t="s">
        <v>102</v>
      </c>
      <c r="B65" s="27" t="s">
        <v>103</v>
      </c>
      <c r="C65" s="28" t="s">
        <v>52</v>
      </c>
      <c r="D65" s="29">
        <v>57.09</v>
      </c>
      <c r="E65" s="30">
        <v>11618.62</v>
      </c>
      <c r="F65" s="31">
        <f t="shared" si="1"/>
        <v>663307.02</v>
      </c>
      <c r="H65" s="144"/>
      <c r="I65" s="145"/>
    </row>
    <row r="66" spans="1:9" s="33" customFormat="1">
      <c r="A66" s="48" t="s">
        <v>104</v>
      </c>
      <c r="B66" s="27" t="s">
        <v>105</v>
      </c>
      <c r="C66" s="28" t="s">
        <v>5</v>
      </c>
      <c r="D66" s="29">
        <v>12</v>
      </c>
      <c r="E66" s="30">
        <v>27319.96</v>
      </c>
      <c r="F66" s="31">
        <f t="shared" si="1"/>
        <v>327839.52</v>
      </c>
      <c r="H66" s="144"/>
      <c r="I66" s="145"/>
    </row>
    <row r="67" spans="1:9" s="33" customFormat="1" ht="24.75" customHeight="1">
      <c r="A67" s="48" t="s">
        <v>106</v>
      </c>
      <c r="B67" s="27" t="s">
        <v>107</v>
      </c>
      <c r="C67" s="28" t="s">
        <v>5</v>
      </c>
      <c r="D67" s="29">
        <v>11</v>
      </c>
      <c r="E67" s="30">
        <v>23713.49</v>
      </c>
      <c r="F67" s="31">
        <f t="shared" si="1"/>
        <v>260848.39</v>
      </c>
      <c r="H67" s="144"/>
      <c r="I67" s="145"/>
    </row>
    <row r="68" spans="1:9" s="33" customFormat="1">
      <c r="A68" s="48" t="s">
        <v>108</v>
      </c>
      <c r="B68" s="27" t="s">
        <v>109</v>
      </c>
      <c r="C68" s="28" t="s">
        <v>5</v>
      </c>
      <c r="D68" s="29">
        <v>6</v>
      </c>
      <c r="E68" s="30">
        <v>20837.09</v>
      </c>
      <c r="F68" s="31">
        <f t="shared" si="1"/>
        <v>125022.54</v>
      </c>
      <c r="H68" s="144"/>
      <c r="I68" s="145"/>
    </row>
    <row r="69" spans="1:9" s="33" customFormat="1">
      <c r="A69" s="48" t="s">
        <v>110</v>
      </c>
      <c r="B69" s="27" t="s">
        <v>111</v>
      </c>
      <c r="C69" s="28" t="s">
        <v>5</v>
      </c>
      <c r="D69" s="29">
        <v>11</v>
      </c>
      <c r="E69" s="30">
        <v>44320.92</v>
      </c>
      <c r="F69" s="31">
        <f t="shared" si="1"/>
        <v>487530.12</v>
      </c>
      <c r="H69" s="144"/>
      <c r="I69" s="145"/>
    </row>
    <row r="70" spans="1:9" s="33" customFormat="1">
      <c r="A70" s="48" t="s">
        <v>112</v>
      </c>
      <c r="B70" s="27" t="s">
        <v>113</v>
      </c>
      <c r="C70" s="28" t="s">
        <v>5</v>
      </c>
      <c r="D70" s="29">
        <v>4</v>
      </c>
      <c r="E70" s="30">
        <v>518138.58</v>
      </c>
      <c r="F70" s="31">
        <f t="shared" si="1"/>
        <v>2072554.32</v>
      </c>
      <c r="H70" s="144"/>
      <c r="I70" s="145"/>
    </row>
    <row r="71" spans="1:9" s="33" customFormat="1">
      <c r="A71" s="48" t="s">
        <v>114</v>
      </c>
      <c r="B71" s="27" t="s">
        <v>115</v>
      </c>
      <c r="C71" s="28" t="s">
        <v>5</v>
      </c>
      <c r="D71" s="29">
        <v>3</v>
      </c>
      <c r="E71" s="30">
        <v>349801.88</v>
      </c>
      <c r="F71" s="31">
        <f t="shared" si="1"/>
        <v>1049405.6399999999</v>
      </c>
      <c r="H71" s="144"/>
      <c r="I71" s="145"/>
    </row>
    <row r="72" spans="1:9" s="33" customFormat="1">
      <c r="A72" s="48" t="s">
        <v>116</v>
      </c>
      <c r="B72" s="27" t="s">
        <v>117</v>
      </c>
      <c r="C72" s="28" t="s">
        <v>5</v>
      </c>
      <c r="D72" s="29">
        <v>7</v>
      </c>
      <c r="E72" s="30">
        <v>86930.76</v>
      </c>
      <c r="F72" s="31">
        <f t="shared" si="1"/>
        <v>608515.31999999995</v>
      </c>
      <c r="H72" s="144"/>
      <c r="I72" s="145"/>
    </row>
    <row r="73" spans="1:9" s="33" customFormat="1">
      <c r="A73" s="48" t="s">
        <v>118</v>
      </c>
      <c r="B73" s="27" t="s">
        <v>119</v>
      </c>
      <c r="C73" s="28" t="s">
        <v>5</v>
      </c>
      <c r="D73" s="29">
        <v>4</v>
      </c>
      <c r="E73" s="30">
        <v>135854.18</v>
      </c>
      <c r="F73" s="31">
        <f t="shared" si="1"/>
        <v>543416.72</v>
      </c>
      <c r="H73" s="144"/>
      <c r="I73" s="145"/>
    </row>
    <row r="74" spans="1:9">
      <c r="A74" s="38" t="s">
        <v>120</v>
      </c>
      <c r="B74" s="45" t="s">
        <v>121</v>
      </c>
      <c r="C74" s="40"/>
      <c r="D74" s="41"/>
      <c r="E74" s="30">
        <v>0</v>
      </c>
      <c r="F74" s="43"/>
      <c r="H74" s="144"/>
      <c r="I74" s="145"/>
    </row>
    <row r="75" spans="1:9" s="33" customFormat="1" ht="24">
      <c r="A75" s="48" t="s">
        <v>122</v>
      </c>
      <c r="B75" s="27" t="s">
        <v>123</v>
      </c>
      <c r="C75" s="28" t="s">
        <v>52</v>
      </c>
      <c r="D75" s="29">
        <v>62.61</v>
      </c>
      <c r="E75" s="30">
        <v>59432.04</v>
      </c>
      <c r="F75" s="31">
        <f t="shared" ref="F75:F94" si="2">ROUND(D75*E75,2)</f>
        <v>3721040.02</v>
      </c>
      <c r="H75" s="144"/>
      <c r="I75" s="145"/>
    </row>
    <row r="76" spans="1:9" s="33" customFormat="1" ht="24">
      <c r="A76" s="48" t="s">
        <v>124</v>
      </c>
      <c r="B76" s="27" t="s">
        <v>125</v>
      </c>
      <c r="C76" s="28" t="s">
        <v>52</v>
      </c>
      <c r="D76" s="29">
        <v>14.3</v>
      </c>
      <c r="E76" s="30">
        <v>46235.94</v>
      </c>
      <c r="F76" s="31">
        <f t="shared" si="2"/>
        <v>661173.93999999994</v>
      </c>
      <c r="H76" s="144"/>
      <c r="I76" s="145"/>
    </row>
    <row r="77" spans="1:9" s="33" customFormat="1" ht="24">
      <c r="A77" s="48" t="s">
        <v>126</v>
      </c>
      <c r="B77" s="27" t="s">
        <v>127</v>
      </c>
      <c r="C77" s="28" t="s">
        <v>52</v>
      </c>
      <c r="D77" s="29">
        <v>53.86</v>
      </c>
      <c r="E77" s="30">
        <v>36689.480000000003</v>
      </c>
      <c r="F77" s="31">
        <f t="shared" si="2"/>
        <v>1976095.39</v>
      </c>
      <c r="H77" s="144"/>
      <c r="I77" s="145"/>
    </row>
    <row r="78" spans="1:9" s="33" customFormat="1" ht="24">
      <c r="A78" s="48" t="s">
        <v>128</v>
      </c>
      <c r="B78" s="27" t="s">
        <v>129</v>
      </c>
      <c r="C78" s="28" t="s">
        <v>52</v>
      </c>
      <c r="D78" s="29">
        <v>30.7</v>
      </c>
      <c r="E78" s="30">
        <v>27604.39</v>
      </c>
      <c r="F78" s="31">
        <f t="shared" si="2"/>
        <v>847454.77</v>
      </c>
      <c r="H78" s="144"/>
      <c r="I78" s="145"/>
    </row>
    <row r="79" spans="1:9" s="33" customFormat="1">
      <c r="A79" s="48" t="s">
        <v>130</v>
      </c>
      <c r="B79" s="27" t="s">
        <v>131</v>
      </c>
      <c r="C79" s="28" t="s">
        <v>5</v>
      </c>
      <c r="D79" s="29">
        <v>17</v>
      </c>
      <c r="E79" s="30">
        <v>60248.74</v>
      </c>
      <c r="F79" s="31">
        <f t="shared" si="2"/>
        <v>1024228.58</v>
      </c>
      <c r="H79" s="144"/>
      <c r="I79" s="145"/>
    </row>
    <row r="80" spans="1:9" s="33" customFormat="1">
      <c r="A80" s="48" t="s">
        <v>132</v>
      </c>
      <c r="B80" s="27" t="s">
        <v>133</v>
      </c>
      <c r="C80" s="28" t="s">
        <v>5</v>
      </c>
      <c r="D80" s="29">
        <v>4</v>
      </c>
      <c r="E80" s="30">
        <v>40719.480000000003</v>
      </c>
      <c r="F80" s="31">
        <f t="shared" si="2"/>
        <v>162877.92000000001</v>
      </c>
      <c r="H80" s="144"/>
      <c r="I80" s="145"/>
    </row>
    <row r="81" spans="1:9" s="33" customFormat="1">
      <c r="A81" s="48" t="s">
        <v>134</v>
      </c>
      <c r="B81" s="27" t="s">
        <v>135</v>
      </c>
      <c r="C81" s="28" t="s">
        <v>5</v>
      </c>
      <c r="D81" s="29">
        <v>14</v>
      </c>
      <c r="E81" s="30">
        <v>32406.11</v>
      </c>
      <c r="F81" s="31">
        <f t="shared" si="2"/>
        <v>453685.54</v>
      </c>
      <c r="H81" s="144"/>
      <c r="I81" s="145"/>
    </row>
    <row r="82" spans="1:9" s="33" customFormat="1">
      <c r="A82" s="48" t="s">
        <v>136</v>
      </c>
      <c r="B82" s="27" t="s">
        <v>137</v>
      </c>
      <c r="C82" s="28" t="s">
        <v>5</v>
      </c>
      <c r="D82" s="29">
        <v>14</v>
      </c>
      <c r="E82" s="30">
        <v>50197.57</v>
      </c>
      <c r="F82" s="31">
        <f t="shared" si="2"/>
        <v>702765.98</v>
      </c>
      <c r="H82" s="144"/>
      <c r="I82" s="145"/>
    </row>
    <row r="83" spans="1:9" s="33" customFormat="1">
      <c r="A83" s="48" t="s">
        <v>138</v>
      </c>
      <c r="B83" s="27" t="s">
        <v>139</v>
      </c>
      <c r="C83" s="28" t="s">
        <v>5</v>
      </c>
      <c r="D83" s="29">
        <v>4</v>
      </c>
      <c r="E83" s="30">
        <v>68614.73</v>
      </c>
      <c r="F83" s="31">
        <f t="shared" si="2"/>
        <v>274458.92</v>
      </c>
      <c r="H83" s="144"/>
      <c r="I83" s="145"/>
    </row>
    <row r="84" spans="1:9" s="33" customFormat="1">
      <c r="A84" s="48" t="s">
        <v>140</v>
      </c>
      <c r="B84" s="27" t="s">
        <v>141</v>
      </c>
      <c r="C84" s="28" t="s">
        <v>52</v>
      </c>
      <c r="D84" s="29">
        <v>9.82</v>
      </c>
      <c r="E84" s="30">
        <v>48784.09</v>
      </c>
      <c r="F84" s="31">
        <f t="shared" si="2"/>
        <v>479059.76</v>
      </c>
      <c r="H84" s="144"/>
      <c r="I84" s="145"/>
    </row>
    <row r="85" spans="1:9" s="33" customFormat="1">
      <c r="A85" s="48" t="s">
        <v>142</v>
      </c>
      <c r="B85" s="27" t="s">
        <v>143</v>
      </c>
      <c r="C85" s="28" t="s">
        <v>52</v>
      </c>
      <c r="D85" s="29">
        <v>33.4</v>
      </c>
      <c r="E85" s="30">
        <v>74677.94</v>
      </c>
      <c r="F85" s="31">
        <f t="shared" si="2"/>
        <v>2494243.2000000002</v>
      </c>
      <c r="H85" s="144"/>
      <c r="I85" s="145"/>
    </row>
    <row r="86" spans="1:9" s="33" customFormat="1">
      <c r="A86" s="48" t="s">
        <v>144</v>
      </c>
      <c r="B86" s="27" t="s">
        <v>145</v>
      </c>
      <c r="C86" s="28" t="s">
        <v>52</v>
      </c>
      <c r="D86" s="29">
        <v>28.03</v>
      </c>
      <c r="E86" s="30">
        <v>104832.38</v>
      </c>
      <c r="F86" s="31">
        <f t="shared" si="2"/>
        <v>2938451.61</v>
      </c>
      <c r="H86" s="144"/>
      <c r="I86" s="145"/>
    </row>
    <row r="87" spans="1:9" s="33" customFormat="1">
      <c r="A87" s="48" t="s">
        <v>146</v>
      </c>
      <c r="B87" s="27" t="s">
        <v>147</v>
      </c>
      <c r="C87" s="28" t="s">
        <v>5</v>
      </c>
      <c r="D87" s="29">
        <v>6</v>
      </c>
      <c r="E87" s="30">
        <v>509764.75</v>
      </c>
      <c r="F87" s="31">
        <f t="shared" si="2"/>
        <v>3058588.5</v>
      </c>
      <c r="H87" s="144"/>
      <c r="I87" s="145"/>
    </row>
    <row r="88" spans="1:9" s="33" customFormat="1">
      <c r="A88" s="48" t="s">
        <v>148</v>
      </c>
      <c r="B88" s="27" t="s">
        <v>149</v>
      </c>
      <c r="C88" s="28" t="s">
        <v>5</v>
      </c>
      <c r="D88" s="29">
        <v>6</v>
      </c>
      <c r="E88" s="30">
        <v>681136.05</v>
      </c>
      <c r="F88" s="31">
        <f t="shared" si="2"/>
        <v>4086816.3</v>
      </c>
      <c r="H88" s="144"/>
      <c r="I88" s="145"/>
    </row>
    <row r="89" spans="1:9" s="33" customFormat="1" ht="24">
      <c r="A89" s="48" t="s">
        <v>150</v>
      </c>
      <c r="B89" s="27" t="s">
        <v>151</v>
      </c>
      <c r="C89" s="28" t="s">
        <v>152</v>
      </c>
      <c r="D89" s="29">
        <v>39.619999999999997</v>
      </c>
      <c r="E89" s="30">
        <v>51444.37</v>
      </c>
      <c r="F89" s="31">
        <f t="shared" si="2"/>
        <v>2038225.94</v>
      </c>
      <c r="H89" s="144"/>
      <c r="I89" s="145"/>
    </row>
    <row r="90" spans="1:9" s="33" customFormat="1">
      <c r="A90" s="48" t="s">
        <v>153</v>
      </c>
      <c r="B90" s="27" t="s">
        <v>154</v>
      </c>
      <c r="C90" s="28" t="s">
        <v>152</v>
      </c>
      <c r="D90" s="29">
        <v>19.809999999999999</v>
      </c>
      <c r="E90" s="30">
        <v>27035.93</v>
      </c>
      <c r="F90" s="31">
        <f t="shared" si="2"/>
        <v>535581.77</v>
      </c>
      <c r="H90" s="144"/>
      <c r="I90" s="145"/>
    </row>
    <row r="91" spans="1:9" s="33" customFormat="1">
      <c r="A91" s="48" t="s">
        <v>155</v>
      </c>
      <c r="B91" s="27" t="s">
        <v>156</v>
      </c>
      <c r="C91" s="28" t="s">
        <v>152</v>
      </c>
      <c r="D91" s="29">
        <v>19.809999999999999</v>
      </c>
      <c r="E91" s="30">
        <v>105550.89</v>
      </c>
      <c r="F91" s="31">
        <f t="shared" si="2"/>
        <v>2090963.13</v>
      </c>
      <c r="H91" s="144"/>
      <c r="I91" s="145"/>
    </row>
    <row r="92" spans="1:9">
      <c r="A92" s="38" t="s">
        <v>157</v>
      </c>
      <c r="B92" s="45" t="s">
        <v>158</v>
      </c>
      <c r="C92" s="40"/>
      <c r="D92" s="41"/>
      <c r="E92" s="30">
        <v>0</v>
      </c>
      <c r="F92" s="43"/>
      <c r="H92" s="144"/>
      <c r="I92" s="145"/>
    </row>
    <row r="93" spans="1:9" s="33" customFormat="1" ht="24">
      <c r="A93" s="48" t="s">
        <v>159</v>
      </c>
      <c r="B93" s="27" t="s">
        <v>160</v>
      </c>
      <c r="C93" s="28" t="s">
        <v>52</v>
      </c>
      <c r="D93" s="29">
        <v>304.33999999999997</v>
      </c>
      <c r="E93" s="30">
        <v>58369.01</v>
      </c>
      <c r="F93" s="31">
        <f t="shared" si="2"/>
        <v>17764024.5</v>
      </c>
      <c r="H93" s="144"/>
      <c r="I93" s="145"/>
    </row>
    <row r="94" spans="1:9" s="33" customFormat="1">
      <c r="A94" s="48" t="s">
        <v>161</v>
      </c>
      <c r="B94" s="27" t="s">
        <v>162</v>
      </c>
      <c r="C94" s="28" t="s">
        <v>5</v>
      </c>
      <c r="D94" s="29">
        <v>23</v>
      </c>
      <c r="E94" s="30">
        <v>112748.66</v>
      </c>
      <c r="F94" s="31">
        <f t="shared" si="2"/>
        <v>2593219.1800000002</v>
      </c>
      <c r="H94" s="144"/>
      <c r="I94" s="145"/>
    </row>
    <row r="95" spans="1:9">
      <c r="A95" s="38" t="s">
        <v>163</v>
      </c>
      <c r="B95" s="45" t="s">
        <v>164</v>
      </c>
      <c r="C95" s="40"/>
      <c r="D95" s="41"/>
      <c r="E95" s="30">
        <v>0</v>
      </c>
      <c r="F95" s="43"/>
      <c r="H95" s="144"/>
      <c r="I95" s="145"/>
    </row>
    <row r="96" spans="1:9">
      <c r="A96" s="38" t="s">
        <v>165</v>
      </c>
      <c r="B96" s="45" t="s">
        <v>166</v>
      </c>
      <c r="C96" s="40"/>
      <c r="D96" s="41"/>
      <c r="E96" s="30">
        <v>0</v>
      </c>
      <c r="F96" s="43"/>
      <c r="H96" s="144"/>
      <c r="I96" s="145"/>
    </row>
    <row r="97" spans="1:9" s="33" customFormat="1">
      <c r="A97" s="26" t="s">
        <v>167</v>
      </c>
      <c r="B97" s="50" t="s">
        <v>168</v>
      </c>
      <c r="C97" s="51" t="s">
        <v>52</v>
      </c>
      <c r="D97" s="29">
        <v>120.52778621279357</v>
      </c>
      <c r="E97" s="30">
        <v>120846.57</v>
      </c>
      <c r="F97" s="31">
        <f t="shared" ref="F97:F159" si="3">ROUND(D97*E97,2)</f>
        <v>14565369.550000001</v>
      </c>
      <c r="G97" s="52"/>
      <c r="H97" s="144"/>
      <c r="I97" s="145"/>
    </row>
    <row r="98" spans="1:9" s="54" customFormat="1">
      <c r="A98" s="26" t="s">
        <v>169</v>
      </c>
      <c r="B98" s="53" t="s">
        <v>170</v>
      </c>
      <c r="C98" s="51" t="s">
        <v>52</v>
      </c>
      <c r="D98" s="29">
        <v>290</v>
      </c>
      <c r="E98" s="30">
        <v>116047.85</v>
      </c>
      <c r="F98" s="31">
        <f t="shared" si="3"/>
        <v>33653876.5</v>
      </c>
      <c r="G98" s="52"/>
      <c r="H98" s="144"/>
      <c r="I98" s="145"/>
    </row>
    <row r="99" spans="1:9" s="54" customFormat="1">
      <c r="A99" s="26" t="s">
        <v>171</v>
      </c>
      <c r="B99" s="53" t="s">
        <v>172</v>
      </c>
      <c r="C99" s="51" t="s">
        <v>52</v>
      </c>
      <c r="D99" s="29">
        <v>698.7102470958755</v>
      </c>
      <c r="E99" s="30">
        <v>36053.99</v>
      </c>
      <c r="F99" s="31">
        <f t="shared" si="3"/>
        <v>25191292.260000002</v>
      </c>
      <c r="G99" s="52"/>
      <c r="H99" s="144"/>
      <c r="I99" s="145"/>
    </row>
    <row r="100" spans="1:9" s="54" customFormat="1">
      <c r="A100" s="26" t="s">
        <v>173</v>
      </c>
      <c r="B100" s="53" t="s">
        <v>174</v>
      </c>
      <c r="C100" s="51" t="s">
        <v>52</v>
      </c>
      <c r="D100" s="29">
        <v>233.6</v>
      </c>
      <c r="E100" s="30">
        <v>51935.519999999997</v>
      </c>
      <c r="F100" s="31">
        <f t="shared" si="3"/>
        <v>12132137.470000001</v>
      </c>
      <c r="G100" s="52"/>
      <c r="H100" s="144"/>
      <c r="I100" s="145"/>
    </row>
    <row r="101" spans="1:9" s="54" customFormat="1">
      <c r="A101" s="26" t="s">
        <v>175</v>
      </c>
      <c r="B101" s="53" t="s">
        <v>176</v>
      </c>
      <c r="C101" s="51" t="s">
        <v>52</v>
      </c>
      <c r="D101" s="29">
        <v>120</v>
      </c>
      <c r="E101" s="30">
        <v>65462.44</v>
      </c>
      <c r="F101" s="31">
        <f t="shared" si="3"/>
        <v>7855492.7999999998</v>
      </c>
      <c r="G101" s="52"/>
      <c r="H101" s="144"/>
      <c r="I101" s="145"/>
    </row>
    <row r="102" spans="1:9" s="54" customFormat="1">
      <c r="A102" s="26" t="s">
        <v>177</v>
      </c>
      <c r="B102" s="53" t="s">
        <v>178</v>
      </c>
      <c r="C102" s="51" t="s">
        <v>52</v>
      </c>
      <c r="D102" s="29">
        <v>113.3</v>
      </c>
      <c r="E102" s="30">
        <v>86446.15</v>
      </c>
      <c r="F102" s="31">
        <f t="shared" si="3"/>
        <v>9794348.8000000007</v>
      </c>
      <c r="G102" s="52"/>
      <c r="H102" s="144"/>
      <c r="I102" s="145"/>
    </row>
    <row r="103" spans="1:9" s="33" customFormat="1">
      <c r="A103" s="26" t="s">
        <v>179</v>
      </c>
      <c r="B103" s="55" t="s">
        <v>180</v>
      </c>
      <c r="C103" s="51" t="s">
        <v>52</v>
      </c>
      <c r="D103" s="29">
        <v>123</v>
      </c>
      <c r="E103" s="30">
        <v>142343.38</v>
      </c>
      <c r="F103" s="31">
        <f t="shared" si="3"/>
        <v>17508235.739999998</v>
      </c>
      <c r="G103" s="52"/>
      <c r="H103" s="144"/>
      <c r="I103" s="145"/>
    </row>
    <row r="104" spans="1:9" s="33" customFormat="1" ht="24">
      <c r="A104" s="26" t="s">
        <v>181</v>
      </c>
      <c r="B104" s="56" t="s">
        <v>182</v>
      </c>
      <c r="C104" s="51" t="s">
        <v>52</v>
      </c>
      <c r="D104" s="29">
        <v>31.36</v>
      </c>
      <c r="E104" s="30">
        <v>46618.67</v>
      </c>
      <c r="F104" s="31">
        <f t="shared" si="3"/>
        <v>1461961.49</v>
      </c>
      <c r="G104" s="52"/>
      <c r="H104" s="144"/>
      <c r="I104" s="145"/>
    </row>
    <row r="105" spans="1:9" s="33" customFormat="1">
      <c r="A105" s="26" t="s">
        <v>183</v>
      </c>
      <c r="B105" s="56" t="s">
        <v>184</v>
      </c>
      <c r="C105" s="51" t="s">
        <v>5</v>
      </c>
      <c r="D105" s="29">
        <v>15</v>
      </c>
      <c r="E105" s="30">
        <v>135941.19</v>
      </c>
      <c r="F105" s="31">
        <f t="shared" si="3"/>
        <v>2039117.85</v>
      </c>
      <c r="G105" s="52"/>
      <c r="H105" s="144"/>
      <c r="I105" s="145"/>
    </row>
    <row r="106" spans="1:9" s="33" customFormat="1">
      <c r="A106" s="26" t="s">
        <v>185</v>
      </c>
      <c r="B106" s="56" t="s">
        <v>186</v>
      </c>
      <c r="C106" s="51" t="s">
        <v>52</v>
      </c>
      <c r="D106" s="29">
        <v>120</v>
      </c>
      <c r="E106" s="30">
        <v>236803.28</v>
      </c>
      <c r="F106" s="31">
        <f t="shared" si="3"/>
        <v>28416393.600000001</v>
      </c>
      <c r="G106" s="52"/>
      <c r="H106" s="144"/>
      <c r="I106" s="145"/>
    </row>
    <row r="107" spans="1:9" s="33" customFormat="1" ht="24">
      <c r="A107" s="26" t="s">
        <v>187</v>
      </c>
      <c r="B107" s="56" t="s">
        <v>188</v>
      </c>
      <c r="C107" s="51" t="s">
        <v>52</v>
      </c>
      <c r="D107" s="29">
        <v>2535</v>
      </c>
      <c r="E107" s="30">
        <v>43878.75</v>
      </c>
      <c r="F107" s="31">
        <f t="shared" si="3"/>
        <v>111232631.25</v>
      </c>
      <c r="G107" s="52"/>
      <c r="H107" s="144"/>
      <c r="I107" s="145"/>
    </row>
    <row r="108" spans="1:9">
      <c r="A108" s="38" t="s">
        <v>189</v>
      </c>
      <c r="B108" s="45" t="s">
        <v>190</v>
      </c>
      <c r="C108" s="40"/>
      <c r="D108" s="41"/>
      <c r="E108" s="30">
        <v>0</v>
      </c>
      <c r="F108" s="43"/>
      <c r="H108" s="144"/>
      <c r="I108" s="145"/>
    </row>
    <row r="109" spans="1:9" s="33" customFormat="1" ht="31.5" customHeight="1">
      <c r="A109" s="26" t="s">
        <v>191</v>
      </c>
      <c r="B109" s="56" t="s">
        <v>192</v>
      </c>
      <c r="C109" s="51" t="s">
        <v>5</v>
      </c>
      <c r="D109" s="29">
        <v>1</v>
      </c>
      <c r="E109" s="30">
        <v>472731.84</v>
      </c>
      <c r="F109" s="31">
        <f t="shared" si="3"/>
        <v>472731.84</v>
      </c>
      <c r="H109" s="144"/>
      <c r="I109" s="145"/>
    </row>
    <row r="110" spans="1:9" s="33" customFormat="1" ht="31.5" customHeight="1">
      <c r="A110" s="26" t="s">
        <v>193</v>
      </c>
      <c r="B110" s="56" t="s">
        <v>194</v>
      </c>
      <c r="C110" s="51" t="s">
        <v>5</v>
      </c>
      <c r="D110" s="29">
        <v>7</v>
      </c>
      <c r="E110" s="30">
        <v>853971.2</v>
      </c>
      <c r="F110" s="31">
        <f t="shared" si="3"/>
        <v>5977798.4000000004</v>
      </c>
      <c r="H110" s="144"/>
      <c r="I110" s="145"/>
    </row>
    <row r="111" spans="1:9" s="33" customFormat="1" ht="31.5" customHeight="1">
      <c r="A111" s="26" t="s">
        <v>195</v>
      </c>
      <c r="B111" s="56" t="s">
        <v>196</v>
      </c>
      <c r="C111" s="51" t="s">
        <v>5</v>
      </c>
      <c r="D111" s="29">
        <v>10</v>
      </c>
      <c r="E111" s="30">
        <v>926480.19</v>
      </c>
      <c r="F111" s="31">
        <f t="shared" si="3"/>
        <v>9264801.9000000004</v>
      </c>
      <c r="H111" s="144"/>
      <c r="I111" s="145"/>
    </row>
    <row r="112" spans="1:9" s="33" customFormat="1" ht="31.5" customHeight="1">
      <c r="A112" s="26" t="s">
        <v>197</v>
      </c>
      <c r="B112" s="56" t="s">
        <v>198</v>
      </c>
      <c r="C112" s="51" t="s">
        <v>5</v>
      </c>
      <c r="D112" s="29">
        <v>1</v>
      </c>
      <c r="E112" s="30">
        <v>1145569.81</v>
      </c>
      <c r="F112" s="31">
        <f t="shared" si="3"/>
        <v>1145569.81</v>
      </c>
      <c r="H112" s="144"/>
      <c r="I112" s="145"/>
    </row>
    <row r="113" spans="1:9" s="57" customFormat="1" ht="31.5" customHeight="1">
      <c r="A113" s="26" t="s">
        <v>199</v>
      </c>
      <c r="B113" s="56" t="s">
        <v>200</v>
      </c>
      <c r="C113" s="51" t="s">
        <v>5</v>
      </c>
      <c r="D113" s="29">
        <v>2</v>
      </c>
      <c r="E113" s="30">
        <v>5194769.91</v>
      </c>
      <c r="F113" s="31">
        <f t="shared" si="3"/>
        <v>10389539.82</v>
      </c>
      <c r="H113" s="144"/>
      <c r="I113" s="145"/>
    </row>
    <row r="114" spans="1:9" s="33" customFormat="1" ht="31.5" customHeight="1">
      <c r="A114" s="26" t="s">
        <v>201</v>
      </c>
      <c r="B114" s="56" t="s">
        <v>202</v>
      </c>
      <c r="C114" s="51" t="s">
        <v>5</v>
      </c>
      <c r="D114" s="29">
        <v>2</v>
      </c>
      <c r="E114" s="30">
        <v>14924592.949999999</v>
      </c>
      <c r="F114" s="31">
        <f t="shared" si="3"/>
        <v>29849185.899999999</v>
      </c>
      <c r="H114" s="144"/>
      <c r="I114" s="145"/>
    </row>
    <row r="115" spans="1:9" s="33" customFormat="1">
      <c r="A115" s="26" t="s">
        <v>203</v>
      </c>
      <c r="B115" s="56" t="s">
        <v>204</v>
      </c>
      <c r="C115" s="51" t="s">
        <v>5</v>
      </c>
      <c r="D115" s="29">
        <v>198</v>
      </c>
      <c r="E115" s="30">
        <v>32279.11</v>
      </c>
      <c r="F115" s="31">
        <f t="shared" si="3"/>
        <v>6391263.7800000003</v>
      </c>
      <c r="H115" s="144"/>
      <c r="I115" s="145"/>
    </row>
    <row r="116" spans="1:9" s="33" customFormat="1">
      <c r="A116" s="26" t="s">
        <v>205</v>
      </c>
      <c r="B116" s="56" t="s">
        <v>206</v>
      </c>
      <c r="C116" s="51" t="s">
        <v>5</v>
      </c>
      <c r="D116" s="29">
        <v>6</v>
      </c>
      <c r="E116" s="30">
        <v>56765.16</v>
      </c>
      <c r="F116" s="31">
        <f t="shared" si="3"/>
        <v>340590.96</v>
      </c>
      <c r="H116" s="144"/>
      <c r="I116" s="145"/>
    </row>
    <row r="117" spans="1:9" s="33" customFormat="1">
      <c r="A117" s="26" t="s">
        <v>207</v>
      </c>
      <c r="B117" s="56" t="s">
        <v>208</v>
      </c>
      <c r="C117" s="51" t="s">
        <v>5</v>
      </c>
      <c r="D117" s="29">
        <v>10</v>
      </c>
      <c r="E117" s="30">
        <v>65208.62</v>
      </c>
      <c r="F117" s="31">
        <f t="shared" si="3"/>
        <v>652086.19999999995</v>
      </c>
      <c r="H117" s="144"/>
      <c r="I117" s="145"/>
    </row>
    <row r="118" spans="1:9" s="33" customFormat="1">
      <c r="A118" s="26" t="s">
        <v>209</v>
      </c>
      <c r="B118" s="56" t="s">
        <v>210</v>
      </c>
      <c r="C118" s="51" t="s">
        <v>5</v>
      </c>
      <c r="D118" s="29">
        <v>4</v>
      </c>
      <c r="E118" s="30">
        <v>108326.59</v>
      </c>
      <c r="F118" s="31">
        <f t="shared" si="3"/>
        <v>433306.36</v>
      </c>
      <c r="H118" s="144"/>
      <c r="I118" s="145"/>
    </row>
    <row r="119" spans="1:9" s="33" customFormat="1">
      <c r="A119" s="26" t="s">
        <v>211</v>
      </c>
      <c r="B119" s="56" t="s">
        <v>212</v>
      </c>
      <c r="C119" s="51" t="s">
        <v>5</v>
      </c>
      <c r="D119" s="29">
        <v>2</v>
      </c>
      <c r="E119" s="30">
        <v>258259.9</v>
      </c>
      <c r="F119" s="31">
        <f t="shared" si="3"/>
        <v>516519.8</v>
      </c>
      <c r="H119" s="144"/>
      <c r="I119" s="145"/>
    </row>
    <row r="120" spans="1:9" s="33" customFormat="1">
      <c r="A120" s="26" t="s">
        <v>213</v>
      </c>
      <c r="B120" s="56" t="s">
        <v>214</v>
      </c>
      <c r="C120" s="51" t="s">
        <v>5</v>
      </c>
      <c r="D120" s="29">
        <v>3</v>
      </c>
      <c r="E120" s="30">
        <v>274021.03999999998</v>
      </c>
      <c r="F120" s="31">
        <f t="shared" si="3"/>
        <v>822063.12</v>
      </c>
      <c r="H120" s="144"/>
      <c r="I120" s="145"/>
    </row>
    <row r="121" spans="1:9" s="33" customFormat="1">
      <c r="A121" s="26" t="s">
        <v>215</v>
      </c>
      <c r="B121" s="56" t="s">
        <v>216</v>
      </c>
      <c r="C121" s="51" t="s">
        <v>5</v>
      </c>
      <c r="D121" s="29">
        <v>3</v>
      </c>
      <c r="E121" s="30">
        <v>595106.64</v>
      </c>
      <c r="F121" s="31">
        <f t="shared" si="3"/>
        <v>1785319.92</v>
      </c>
      <c r="H121" s="144"/>
      <c r="I121" s="145"/>
    </row>
    <row r="122" spans="1:9" s="33" customFormat="1">
      <c r="A122" s="26" t="s">
        <v>217</v>
      </c>
      <c r="B122" s="56" t="s">
        <v>218</v>
      </c>
      <c r="C122" s="51" t="s">
        <v>5</v>
      </c>
      <c r="D122" s="29">
        <v>12</v>
      </c>
      <c r="E122" s="30">
        <v>295194.73</v>
      </c>
      <c r="F122" s="31">
        <f t="shared" si="3"/>
        <v>3542336.76</v>
      </c>
      <c r="H122" s="144"/>
      <c r="I122" s="145"/>
    </row>
    <row r="123" spans="1:9" s="33" customFormat="1">
      <c r="A123" s="26" t="s">
        <v>219</v>
      </c>
      <c r="B123" s="56" t="s">
        <v>220</v>
      </c>
      <c r="C123" s="51" t="s">
        <v>5</v>
      </c>
      <c r="D123" s="29">
        <v>4</v>
      </c>
      <c r="E123" s="30">
        <v>295194.73</v>
      </c>
      <c r="F123" s="31">
        <f t="shared" si="3"/>
        <v>1180778.92</v>
      </c>
      <c r="H123" s="144"/>
      <c r="I123" s="145"/>
    </row>
    <row r="124" spans="1:9" s="33" customFormat="1">
      <c r="A124" s="26" t="s">
        <v>221</v>
      </c>
      <c r="B124" s="56" t="s">
        <v>222</v>
      </c>
      <c r="C124" s="51" t="s">
        <v>5</v>
      </c>
      <c r="D124" s="29">
        <v>3</v>
      </c>
      <c r="E124" s="30">
        <v>310618.13</v>
      </c>
      <c r="F124" s="31">
        <f t="shared" si="3"/>
        <v>931854.39</v>
      </c>
      <c r="H124" s="144"/>
      <c r="I124" s="145"/>
    </row>
    <row r="125" spans="1:9" s="33" customFormat="1">
      <c r="A125" s="26" t="s">
        <v>223</v>
      </c>
      <c r="B125" s="56" t="s">
        <v>224</v>
      </c>
      <c r="C125" s="51" t="s">
        <v>5</v>
      </c>
      <c r="D125" s="29">
        <v>2</v>
      </c>
      <c r="E125" s="30">
        <v>314108.09999999998</v>
      </c>
      <c r="F125" s="31">
        <f t="shared" si="3"/>
        <v>628216.19999999995</v>
      </c>
      <c r="H125" s="144"/>
      <c r="I125" s="145"/>
    </row>
    <row r="126" spans="1:9" s="33" customFormat="1">
      <c r="A126" s="26" t="s">
        <v>225</v>
      </c>
      <c r="B126" s="56" t="s">
        <v>226</v>
      </c>
      <c r="C126" s="51" t="s">
        <v>5</v>
      </c>
      <c r="D126" s="29">
        <v>3</v>
      </c>
      <c r="E126" s="30">
        <v>322438.98</v>
      </c>
      <c r="F126" s="31">
        <f t="shared" si="3"/>
        <v>967316.94</v>
      </c>
      <c r="H126" s="144"/>
      <c r="I126" s="145"/>
    </row>
    <row r="127" spans="1:9" s="33" customFormat="1">
      <c r="A127" s="26" t="s">
        <v>227</v>
      </c>
      <c r="B127" s="56" t="s">
        <v>228</v>
      </c>
      <c r="C127" s="51" t="s">
        <v>5</v>
      </c>
      <c r="D127" s="29">
        <v>6</v>
      </c>
      <c r="E127" s="30">
        <v>322438.98</v>
      </c>
      <c r="F127" s="31">
        <f t="shared" si="3"/>
        <v>1934633.88</v>
      </c>
      <c r="H127" s="144"/>
      <c r="I127" s="145"/>
    </row>
    <row r="128" spans="1:9" s="33" customFormat="1">
      <c r="A128" s="26" t="s">
        <v>229</v>
      </c>
      <c r="B128" s="56" t="s">
        <v>230</v>
      </c>
      <c r="C128" s="51" t="s">
        <v>5</v>
      </c>
      <c r="D128" s="29">
        <v>6</v>
      </c>
      <c r="E128" s="30">
        <v>718381.24</v>
      </c>
      <c r="F128" s="31">
        <f t="shared" si="3"/>
        <v>4310287.4400000004</v>
      </c>
      <c r="H128" s="144"/>
      <c r="I128" s="145"/>
    </row>
    <row r="129" spans="1:9" s="33" customFormat="1">
      <c r="A129" s="26" t="s">
        <v>231</v>
      </c>
      <c r="B129" s="56" t="s">
        <v>232</v>
      </c>
      <c r="C129" s="51" t="s">
        <v>5</v>
      </c>
      <c r="D129" s="29">
        <v>1</v>
      </c>
      <c r="E129" s="30">
        <v>775606.63</v>
      </c>
      <c r="F129" s="31">
        <f t="shared" si="3"/>
        <v>775606.63</v>
      </c>
      <c r="H129" s="144"/>
      <c r="I129" s="145"/>
    </row>
    <row r="130" spans="1:9" s="33" customFormat="1">
      <c r="A130" s="26" t="s">
        <v>233</v>
      </c>
      <c r="B130" s="56" t="s">
        <v>234</v>
      </c>
      <c r="C130" s="51" t="s">
        <v>5</v>
      </c>
      <c r="D130" s="29">
        <v>2</v>
      </c>
      <c r="E130" s="30">
        <v>765664.65</v>
      </c>
      <c r="F130" s="31">
        <f t="shared" si="3"/>
        <v>1531329.3</v>
      </c>
      <c r="H130" s="144"/>
      <c r="I130" s="145"/>
    </row>
    <row r="131" spans="1:9" s="33" customFormat="1">
      <c r="A131" s="26" t="s">
        <v>235</v>
      </c>
      <c r="B131" s="56" t="s">
        <v>236</v>
      </c>
      <c r="C131" s="51" t="s">
        <v>5</v>
      </c>
      <c r="D131" s="29">
        <v>2</v>
      </c>
      <c r="E131" s="30">
        <v>869610.55</v>
      </c>
      <c r="F131" s="31">
        <f t="shared" si="3"/>
        <v>1739221.1</v>
      </c>
      <c r="H131" s="144"/>
      <c r="I131" s="145"/>
    </row>
    <row r="132" spans="1:9" s="33" customFormat="1">
      <c r="A132" s="26" t="s">
        <v>237</v>
      </c>
      <c r="B132" s="56" t="s">
        <v>238</v>
      </c>
      <c r="C132" s="51" t="s">
        <v>5</v>
      </c>
      <c r="D132" s="29">
        <v>1</v>
      </c>
      <c r="E132" s="30">
        <v>1981783.86</v>
      </c>
      <c r="F132" s="31">
        <f t="shared" si="3"/>
        <v>1981783.86</v>
      </c>
      <c r="H132" s="144"/>
      <c r="I132" s="145"/>
    </row>
    <row r="133" spans="1:9" s="33" customFormat="1">
      <c r="A133" s="26" t="s">
        <v>239</v>
      </c>
      <c r="B133" s="56" t="s">
        <v>240</v>
      </c>
      <c r="C133" s="51" t="s">
        <v>5</v>
      </c>
      <c r="D133" s="29">
        <v>2</v>
      </c>
      <c r="E133" s="30">
        <v>3548190.53</v>
      </c>
      <c r="F133" s="31">
        <f t="shared" si="3"/>
        <v>7096381.0599999996</v>
      </c>
      <c r="H133" s="144"/>
      <c r="I133" s="145"/>
    </row>
    <row r="134" spans="1:9" s="33" customFormat="1">
      <c r="A134" s="26" t="s">
        <v>241</v>
      </c>
      <c r="B134" s="56" t="s">
        <v>242</v>
      </c>
      <c r="C134" s="51" t="s">
        <v>5</v>
      </c>
      <c r="D134" s="29">
        <v>1</v>
      </c>
      <c r="E134" s="30">
        <v>4807730.46</v>
      </c>
      <c r="F134" s="31">
        <f t="shared" si="3"/>
        <v>4807730.46</v>
      </c>
      <c r="H134" s="144"/>
      <c r="I134" s="145"/>
    </row>
    <row r="135" spans="1:9" s="33" customFormat="1">
      <c r="A135" s="26" t="s">
        <v>243</v>
      </c>
      <c r="B135" s="56" t="s">
        <v>244</v>
      </c>
      <c r="C135" s="51" t="s">
        <v>5</v>
      </c>
      <c r="D135" s="29">
        <v>1</v>
      </c>
      <c r="E135" s="30">
        <v>2765790.03</v>
      </c>
      <c r="F135" s="31">
        <f t="shared" si="3"/>
        <v>2765790.03</v>
      </c>
      <c r="H135" s="144"/>
      <c r="I135" s="145"/>
    </row>
    <row r="136" spans="1:9" s="33" customFormat="1">
      <c r="A136" s="26" t="s">
        <v>245</v>
      </c>
      <c r="B136" s="56" t="s">
        <v>246</v>
      </c>
      <c r="C136" s="51" t="s">
        <v>5</v>
      </c>
      <c r="D136" s="29">
        <v>1</v>
      </c>
      <c r="E136" s="30">
        <v>431705.52</v>
      </c>
      <c r="F136" s="31">
        <f t="shared" si="3"/>
        <v>431705.52</v>
      </c>
      <c r="H136" s="144"/>
      <c r="I136" s="145"/>
    </row>
    <row r="137" spans="1:9" s="33" customFormat="1">
      <c r="A137" s="26" t="s">
        <v>247</v>
      </c>
      <c r="B137" s="56" t="s">
        <v>248</v>
      </c>
      <c r="C137" s="51" t="s">
        <v>5</v>
      </c>
      <c r="D137" s="29">
        <v>2</v>
      </c>
      <c r="E137" s="30">
        <v>17002145.170000002</v>
      </c>
      <c r="F137" s="31">
        <f t="shared" si="3"/>
        <v>34004290.340000004</v>
      </c>
      <c r="H137" s="144"/>
      <c r="I137" s="145"/>
    </row>
    <row r="138" spans="1:9" s="33" customFormat="1">
      <c r="A138" s="26" t="s">
        <v>249</v>
      </c>
      <c r="B138" s="56" t="s">
        <v>250</v>
      </c>
      <c r="C138" s="51" t="s">
        <v>5</v>
      </c>
      <c r="D138" s="29">
        <v>1</v>
      </c>
      <c r="E138" s="30">
        <v>5095194.8600000003</v>
      </c>
      <c r="F138" s="31">
        <f t="shared" si="3"/>
        <v>5095194.8600000003</v>
      </c>
      <c r="H138" s="144"/>
      <c r="I138" s="145"/>
    </row>
    <row r="139" spans="1:9">
      <c r="A139" s="38" t="s">
        <v>251</v>
      </c>
      <c r="B139" s="45" t="s">
        <v>252</v>
      </c>
      <c r="C139" s="40"/>
      <c r="D139" s="41"/>
      <c r="E139" s="30">
        <v>0</v>
      </c>
      <c r="F139" s="43"/>
      <c r="H139" s="144"/>
      <c r="I139" s="145"/>
    </row>
    <row r="140" spans="1:9" s="33" customFormat="1" ht="24">
      <c r="A140" s="26" t="s">
        <v>253</v>
      </c>
      <c r="B140" s="56" t="s">
        <v>254</v>
      </c>
      <c r="C140" s="51" t="s">
        <v>5</v>
      </c>
      <c r="D140" s="29">
        <v>345</v>
      </c>
      <c r="E140" s="30">
        <v>222639.01</v>
      </c>
      <c r="F140" s="31">
        <f t="shared" si="3"/>
        <v>76810458.450000003</v>
      </c>
      <c r="H140" s="144"/>
      <c r="I140" s="145"/>
    </row>
    <row r="141" spans="1:9" s="33" customFormat="1" ht="24">
      <c r="A141" s="26" t="s">
        <v>255</v>
      </c>
      <c r="B141" s="56" t="s">
        <v>256</v>
      </c>
      <c r="C141" s="51" t="s">
        <v>5</v>
      </c>
      <c r="D141" s="29">
        <v>55</v>
      </c>
      <c r="E141" s="30">
        <v>153420.98000000001</v>
      </c>
      <c r="F141" s="31">
        <f t="shared" si="3"/>
        <v>8438153.9000000004</v>
      </c>
      <c r="H141" s="144"/>
      <c r="I141" s="145"/>
    </row>
    <row r="142" spans="1:9" s="33" customFormat="1" ht="24">
      <c r="A142" s="26" t="s">
        <v>257</v>
      </c>
      <c r="B142" s="56" t="s">
        <v>258</v>
      </c>
      <c r="C142" s="51" t="s">
        <v>5</v>
      </c>
      <c r="D142" s="29">
        <v>341</v>
      </c>
      <c r="E142" s="30">
        <v>194223.35</v>
      </c>
      <c r="F142" s="31">
        <f t="shared" si="3"/>
        <v>66230162.350000001</v>
      </c>
      <c r="H142" s="144"/>
      <c r="I142" s="145"/>
    </row>
    <row r="143" spans="1:9" s="33" customFormat="1" ht="24">
      <c r="A143" s="26" t="s">
        <v>259</v>
      </c>
      <c r="B143" s="56" t="s">
        <v>260</v>
      </c>
      <c r="C143" s="51" t="s">
        <v>5</v>
      </c>
      <c r="D143" s="29">
        <v>50</v>
      </c>
      <c r="E143" s="30">
        <v>127623.94</v>
      </c>
      <c r="F143" s="31">
        <f t="shared" si="3"/>
        <v>6381197</v>
      </c>
      <c r="H143" s="144"/>
      <c r="I143" s="145"/>
    </row>
    <row r="144" spans="1:9" s="33" customFormat="1" ht="36">
      <c r="A144" s="26" t="s">
        <v>261</v>
      </c>
      <c r="B144" s="56" t="s">
        <v>262</v>
      </c>
      <c r="C144" s="51" t="s">
        <v>5</v>
      </c>
      <c r="D144" s="29">
        <v>189</v>
      </c>
      <c r="E144" s="30">
        <v>25401.96</v>
      </c>
      <c r="F144" s="31">
        <f t="shared" si="3"/>
        <v>4800970.4400000004</v>
      </c>
      <c r="H144" s="144"/>
      <c r="I144" s="145"/>
    </row>
    <row r="145" spans="1:9" s="33" customFormat="1" ht="36">
      <c r="A145" s="26" t="s">
        <v>263</v>
      </c>
      <c r="B145" s="56" t="s">
        <v>264</v>
      </c>
      <c r="C145" s="51" t="s">
        <v>5</v>
      </c>
      <c r="D145" s="29">
        <v>15</v>
      </c>
      <c r="E145" s="30">
        <v>86485.11</v>
      </c>
      <c r="F145" s="31">
        <f t="shared" si="3"/>
        <v>1297276.6499999999</v>
      </c>
      <c r="H145" s="144"/>
      <c r="I145" s="145"/>
    </row>
    <row r="146" spans="1:9" s="33" customFormat="1" ht="36">
      <c r="A146" s="26" t="s">
        <v>265</v>
      </c>
      <c r="B146" s="56" t="s">
        <v>266</v>
      </c>
      <c r="C146" s="51" t="s">
        <v>5</v>
      </c>
      <c r="D146" s="29">
        <v>137</v>
      </c>
      <c r="E146" s="30">
        <v>36716.21</v>
      </c>
      <c r="F146" s="31">
        <f t="shared" si="3"/>
        <v>5030120.7699999996</v>
      </c>
      <c r="H146" s="144"/>
      <c r="I146" s="145"/>
    </row>
    <row r="147" spans="1:9" s="33" customFormat="1">
      <c r="A147" s="26" t="s">
        <v>267</v>
      </c>
      <c r="B147" s="56" t="s">
        <v>268</v>
      </c>
      <c r="C147" s="51" t="s">
        <v>52</v>
      </c>
      <c r="D147" s="29">
        <v>120</v>
      </c>
      <c r="E147" s="30">
        <v>62822.89</v>
      </c>
      <c r="F147" s="31">
        <f t="shared" si="3"/>
        <v>7538746.7999999998</v>
      </c>
      <c r="H147" s="144"/>
      <c r="I147" s="145"/>
    </row>
    <row r="148" spans="1:9" s="33" customFormat="1">
      <c r="A148" s="26" t="s">
        <v>269</v>
      </c>
      <c r="B148" s="56" t="s">
        <v>270</v>
      </c>
      <c r="C148" s="51" t="s">
        <v>52</v>
      </c>
      <c r="D148" s="29">
        <v>17</v>
      </c>
      <c r="E148" s="30">
        <v>89663.73</v>
      </c>
      <c r="F148" s="31">
        <f t="shared" si="3"/>
        <v>1524283.41</v>
      </c>
      <c r="H148" s="144"/>
      <c r="I148" s="145"/>
    </row>
    <row r="149" spans="1:9" s="33" customFormat="1">
      <c r="A149" s="26" t="s">
        <v>271</v>
      </c>
      <c r="B149" s="56" t="s">
        <v>272</v>
      </c>
      <c r="C149" s="51" t="s">
        <v>52</v>
      </c>
      <c r="D149" s="29">
        <v>7</v>
      </c>
      <c r="E149" s="30">
        <v>112693.89</v>
      </c>
      <c r="F149" s="31">
        <f t="shared" si="3"/>
        <v>788857.23</v>
      </c>
      <c r="H149" s="144"/>
      <c r="I149" s="145"/>
    </row>
    <row r="150" spans="1:9" s="33" customFormat="1">
      <c r="A150" s="26" t="s">
        <v>273</v>
      </c>
      <c r="B150" s="56" t="s">
        <v>274</v>
      </c>
      <c r="C150" s="51" t="s">
        <v>52</v>
      </c>
      <c r="D150" s="29">
        <v>55</v>
      </c>
      <c r="E150" s="30">
        <v>147910.04</v>
      </c>
      <c r="F150" s="31">
        <f t="shared" si="3"/>
        <v>8135052.2000000002</v>
      </c>
      <c r="H150" s="144"/>
      <c r="I150" s="145"/>
    </row>
    <row r="151" spans="1:9" s="33" customFormat="1">
      <c r="A151" s="26" t="s">
        <v>275</v>
      </c>
      <c r="B151" s="56" t="s">
        <v>276</v>
      </c>
      <c r="C151" s="51" t="s">
        <v>52</v>
      </c>
      <c r="D151" s="29">
        <v>24</v>
      </c>
      <c r="E151" s="30">
        <v>34953.620000000003</v>
      </c>
      <c r="F151" s="31">
        <f t="shared" si="3"/>
        <v>838886.88</v>
      </c>
      <c r="H151" s="144"/>
      <c r="I151" s="145"/>
    </row>
    <row r="152" spans="1:9" s="33" customFormat="1">
      <c r="A152" s="26" t="s">
        <v>277</v>
      </c>
      <c r="B152" s="56" t="s">
        <v>278</v>
      </c>
      <c r="C152" s="51" t="s">
        <v>52</v>
      </c>
      <c r="D152" s="29">
        <v>239.9</v>
      </c>
      <c r="E152" s="30">
        <v>38414.19</v>
      </c>
      <c r="F152" s="31">
        <f t="shared" si="3"/>
        <v>9215564.1799999997</v>
      </c>
      <c r="H152" s="144"/>
      <c r="I152" s="145"/>
    </row>
    <row r="153" spans="1:9" s="33" customFormat="1">
      <c r="A153" s="26" t="s">
        <v>279</v>
      </c>
      <c r="B153" s="56" t="s">
        <v>280</v>
      </c>
      <c r="C153" s="51" t="s">
        <v>52</v>
      </c>
      <c r="D153" s="29">
        <v>18.350000000000001</v>
      </c>
      <c r="E153" s="30">
        <v>55177.27</v>
      </c>
      <c r="F153" s="31">
        <f t="shared" si="3"/>
        <v>1012502.9</v>
      </c>
      <c r="H153" s="144"/>
      <c r="I153" s="145"/>
    </row>
    <row r="154" spans="1:9" s="33" customFormat="1">
      <c r="A154" s="26" t="s">
        <v>281</v>
      </c>
      <c r="B154" s="56" t="s">
        <v>282</v>
      </c>
      <c r="C154" s="51" t="s">
        <v>52</v>
      </c>
      <c r="D154" s="29">
        <v>1020</v>
      </c>
      <c r="E154" s="30">
        <v>40658</v>
      </c>
      <c r="F154" s="31">
        <f t="shared" si="3"/>
        <v>41471160</v>
      </c>
      <c r="H154" s="144"/>
      <c r="I154" s="145"/>
    </row>
    <row r="155" spans="1:9" s="33" customFormat="1">
      <c r="A155" s="26" t="s">
        <v>283</v>
      </c>
      <c r="B155" s="56" t="s">
        <v>284</v>
      </c>
      <c r="C155" s="51" t="s">
        <v>52</v>
      </c>
      <c r="D155" s="29">
        <v>350</v>
      </c>
      <c r="E155" s="30">
        <v>40027.15</v>
      </c>
      <c r="F155" s="31">
        <f t="shared" si="3"/>
        <v>14009502.5</v>
      </c>
      <c r="H155" s="144"/>
      <c r="I155" s="145"/>
    </row>
    <row r="156" spans="1:9" s="33" customFormat="1">
      <c r="A156" s="26" t="s">
        <v>285</v>
      </c>
      <c r="B156" s="56" t="s">
        <v>286</v>
      </c>
      <c r="C156" s="51" t="s">
        <v>52</v>
      </c>
      <c r="D156" s="29">
        <v>180</v>
      </c>
      <c r="E156" s="30">
        <v>40027.370000000003</v>
      </c>
      <c r="F156" s="31">
        <f t="shared" si="3"/>
        <v>7204926.5999999996</v>
      </c>
      <c r="H156" s="144"/>
      <c r="I156" s="145"/>
    </row>
    <row r="157" spans="1:9" s="33" customFormat="1">
      <c r="A157" s="26" t="s">
        <v>287</v>
      </c>
      <c r="B157" s="56" t="s">
        <v>288</v>
      </c>
      <c r="C157" s="51" t="s">
        <v>5</v>
      </c>
      <c r="D157" s="29">
        <v>48</v>
      </c>
      <c r="E157" s="30">
        <v>375683.03</v>
      </c>
      <c r="F157" s="31">
        <f t="shared" si="3"/>
        <v>18032785.440000001</v>
      </c>
      <c r="H157" s="144"/>
      <c r="I157" s="145"/>
    </row>
    <row r="158" spans="1:9" s="33" customFormat="1">
      <c r="A158" s="26" t="s">
        <v>289</v>
      </c>
      <c r="B158" s="56" t="s">
        <v>290</v>
      </c>
      <c r="C158" s="51" t="s">
        <v>5</v>
      </c>
      <c r="D158" s="29">
        <v>48</v>
      </c>
      <c r="E158" s="30">
        <v>403577.43</v>
      </c>
      <c r="F158" s="31">
        <f t="shared" si="3"/>
        <v>19371716.640000001</v>
      </c>
      <c r="H158" s="144"/>
      <c r="I158" s="145"/>
    </row>
    <row r="159" spans="1:9" s="33" customFormat="1">
      <c r="A159" s="26" t="s">
        <v>291</v>
      </c>
      <c r="B159" s="56" t="s">
        <v>292</v>
      </c>
      <c r="C159" s="51" t="s">
        <v>5</v>
      </c>
      <c r="D159" s="29">
        <v>19</v>
      </c>
      <c r="E159" s="30">
        <v>207607.89</v>
      </c>
      <c r="F159" s="31">
        <f t="shared" si="3"/>
        <v>3944549.91</v>
      </c>
      <c r="H159" s="144"/>
      <c r="I159" s="145"/>
    </row>
    <row r="160" spans="1:9">
      <c r="A160" s="38" t="s">
        <v>293</v>
      </c>
      <c r="B160" s="45" t="s">
        <v>294</v>
      </c>
      <c r="C160" s="40"/>
      <c r="D160" s="41"/>
      <c r="E160" s="30">
        <v>0</v>
      </c>
      <c r="F160" s="43"/>
      <c r="H160" s="144"/>
      <c r="I160" s="145"/>
    </row>
    <row r="161" spans="1:9" s="33" customFormat="1" ht="29.25" customHeight="1">
      <c r="A161" s="26" t="s">
        <v>295</v>
      </c>
      <c r="B161" s="56" t="s">
        <v>296</v>
      </c>
      <c r="C161" s="51" t="s">
        <v>152</v>
      </c>
      <c r="D161" s="29">
        <v>268</v>
      </c>
      <c r="E161" s="30">
        <v>90528.68</v>
      </c>
      <c r="F161" s="31">
        <f t="shared" ref="F161:F197" si="4">ROUND(D161*E161,2)</f>
        <v>24261686.239999998</v>
      </c>
      <c r="H161" s="144"/>
      <c r="I161" s="145"/>
    </row>
    <row r="162" spans="1:9" s="33" customFormat="1" ht="29.25" customHeight="1">
      <c r="A162" s="26" t="s">
        <v>297</v>
      </c>
      <c r="B162" s="56" t="s">
        <v>298</v>
      </c>
      <c r="C162" s="51" t="s">
        <v>152</v>
      </c>
      <c r="D162" s="29">
        <v>120</v>
      </c>
      <c r="E162" s="30">
        <v>119009.33</v>
      </c>
      <c r="F162" s="31">
        <f t="shared" si="4"/>
        <v>14281119.6</v>
      </c>
      <c r="H162" s="144"/>
      <c r="I162" s="145"/>
    </row>
    <row r="163" spans="1:9" s="33" customFormat="1">
      <c r="A163" s="26" t="s">
        <v>299</v>
      </c>
      <c r="B163" s="56" t="s">
        <v>300</v>
      </c>
      <c r="C163" s="51" t="s">
        <v>152</v>
      </c>
      <c r="D163" s="29">
        <v>125</v>
      </c>
      <c r="E163" s="30">
        <v>210540.76</v>
      </c>
      <c r="F163" s="31">
        <f t="shared" si="4"/>
        <v>26317595</v>
      </c>
      <c r="H163" s="144"/>
      <c r="I163" s="145"/>
    </row>
    <row r="164" spans="1:9" s="33" customFormat="1">
      <c r="A164" s="26" t="s">
        <v>301</v>
      </c>
      <c r="B164" s="56" t="s">
        <v>302</v>
      </c>
      <c r="C164" s="51" t="s">
        <v>52</v>
      </c>
      <c r="D164" s="29">
        <v>170</v>
      </c>
      <c r="E164" s="30">
        <v>220940.87</v>
      </c>
      <c r="F164" s="31">
        <f t="shared" si="4"/>
        <v>37559947.899999999</v>
      </c>
      <c r="H164" s="144"/>
      <c r="I164" s="145"/>
    </row>
    <row r="165" spans="1:9" s="33" customFormat="1">
      <c r="A165" s="26" t="s">
        <v>303</v>
      </c>
      <c r="B165" s="56" t="s">
        <v>304</v>
      </c>
      <c r="C165" s="51" t="s">
        <v>52</v>
      </c>
      <c r="D165" s="29">
        <v>260</v>
      </c>
      <c r="E165" s="30">
        <v>360917.41</v>
      </c>
      <c r="F165" s="31">
        <f t="shared" si="4"/>
        <v>93838526.599999994</v>
      </c>
      <c r="H165" s="144"/>
      <c r="I165" s="145"/>
    </row>
    <row r="166" spans="1:9" s="33" customFormat="1">
      <c r="A166" s="26" t="s">
        <v>305</v>
      </c>
      <c r="B166" s="56" t="s">
        <v>306</v>
      </c>
      <c r="C166" s="51" t="s">
        <v>52</v>
      </c>
      <c r="D166" s="29">
        <v>155</v>
      </c>
      <c r="E166" s="30">
        <v>88782.39</v>
      </c>
      <c r="F166" s="31">
        <f t="shared" si="4"/>
        <v>13761270.449999999</v>
      </c>
      <c r="H166" s="144"/>
      <c r="I166" s="145"/>
    </row>
    <row r="167" spans="1:9" s="33" customFormat="1">
      <c r="A167" s="26" t="s">
        <v>307</v>
      </c>
      <c r="B167" s="56" t="s">
        <v>308</v>
      </c>
      <c r="C167" s="51" t="s">
        <v>52</v>
      </c>
      <c r="D167" s="29">
        <v>585</v>
      </c>
      <c r="E167" s="30">
        <v>35844.36</v>
      </c>
      <c r="F167" s="31">
        <f t="shared" si="4"/>
        <v>20968950.600000001</v>
      </c>
      <c r="H167" s="144"/>
      <c r="I167" s="145"/>
    </row>
    <row r="168" spans="1:9" s="33" customFormat="1" ht="24">
      <c r="A168" s="26" t="s">
        <v>309</v>
      </c>
      <c r="B168" s="56" t="s">
        <v>310</v>
      </c>
      <c r="C168" s="51" t="s">
        <v>5</v>
      </c>
      <c r="D168" s="29">
        <v>7</v>
      </c>
      <c r="E168" s="30">
        <v>1382424.7</v>
      </c>
      <c r="F168" s="31">
        <f t="shared" si="4"/>
        <v>9676972.9000000004</v>
      </c>
      <c r="H168" s="144"/>
      <c r="I168" s="145"/>
    </row>
    <row r="169" spans="1:9" s="33" customFormat="1" ht="24">
      <c r="A169" s="26" t="s">
        <v>311</v>
      </c>
      <c r="B169" s="56" t="s">
        <v>312</v>
      </c>
      <c r="C169" s="51" t="s">
        <v>5</v>
      </c>
      <c r="D169" s="29">
        <v>6</v>
      </c>
      <c r="E169" s="30">
        <v>2579417.75</v>
      </c>
      <c r="F169" s="31">
        <f t="shared" si="4"/>
        <v>15476506.5</v>
      </c>
      <c r="H169" s="144"/>
      <c r="I169" s="145"/>
    </row>
    <row r="170" spans="1:9" s="33" customFormat="1" ht="24">
      <c r="A170" s="26" t="s">
        <v>313</v>
      </c>
      <c r="B170" s="56" t="s">
        <v>314</v>
      </c>
      <c r="C170" s="51" t="s">
        <v>52</v>
      </c>
      <c r="D170" s="29">
        <v>280</v>
      </c>
      <c r="E170" s="30">
        <v>242724.48000000001</v>
      </c>
      <c r="F170" s="31">
        <f t="shared" si="4"/>
        <v>67962854.400000006</v>
      </c>
      <c r="H170" s="144"/>
      <c r="I170" s="145"/>
    </row>
    <row r="171" spans="1:9" s="33" customFormat="1" ht="57.75" customHeight="1">
      <c r="A171" s="26" t="s">
        <v>315</v>
      </c>
      <c r="B171" s="56" t="s">
        <v>316</v>
      </c>
      <c r="C171" s="51" t="s">
        <v>52</v>
      </c>
      <c r="D171" s="29">
        <v>25</v>
      </c>
      <c r="E171" s="30">
        <v>287100.2</v>
      </c>
      <c r="F171" s="31">
        <f t="shared" si="4"/>
        <v>7177505</v>
      </c>
      <c r="H171" s="144"/>
      <c r="I171" s="145"/>
    </row>
    <row r="172" spans="1:9" s="33" customFormat="1" ht="74.25" customHeight="1">
      <c r="A172" s="26" t="s">
        <v>317</v>
      </c>
      <c r="B172" s="56" t="s">
        <v>318</v>
      </c>
      <c r="C172" s="51" t="s">
        <v>5</v>
      </c>
      <c r="D172" s="29">
        <v>1</v>
      </c>
      <c r="E172" s="30">
        <v>10917125.890000001</v>
      </c>
      <c r="F172" s="31">
        <f t="shared" si="4"/>
        <v>10917125.890000001</v>
      </c>
      <c r="H172" s="144"/>
      <c r="I172" s="145"/>
    </row>
    <row r="173" spans="1:9" s="33" customFormat="1" ht="24">
      <c r="A173" s="26" t="s">
        <v>319</v>
      </c>
      <c r="B173" s="56" t="s">
        <v>320</v>
      </c>
      <c r="C173" s="51" t="s">
        <v>5</v>
      </c>
      <c r="D173" s="29">
        <v>1</v>
      </c>
      <c r="E173" s="30">
        <v>41241378.020000003</v>
      </c>
      <c r="F173" s="31">
        <f t="shared" si="4"/>
        <v>41241378.020000003</v>
      </c>
      <c r="H173" s="144"/>
      <c r="I173" s="145"/>
    </row>
    <row r="174" spans="1:9" s="33" customFormat="1">
      <c r="A174" s="26" t="s">
        <v>321</v>
      </c>
      <c r="B174" s="56" t="s">
        <v>322</v>
      </c>
      <c r="C174" s="51" t="s">
        <v>5</v>
      </c>
      <c r="D174" s="29">
        <v>1</v>
      </c>
      <c r="E174" s="30">
        <v>8634028.6699999999</v>
      </c>
      <c r="F174" s="31">
        <f t="shared" si="4"/>
        <v>8634028.6699999999</v>
      </c>
      <c r="H174" s="144"/>
      <c r="I174" s="145"/>
    </row>
    <row r="175" spans="1:9" s="33" customFormat="1">
      <c r="A175" s="26" t="s">
        <v>323</v>
      </c>
      <c r="B175" s="56" t="s">
        <v>324</v>
      </c>
      <c r="C175" s="51" t="s">
        <v>5</v>
      </c>
      <c r="D175" s="29">
        <v>1</v>
      </c>
      <c r="E175" s="30">
        <v>33046772.190000001</v>
      </c>
      <c r="F175" s="31">
        <f t="shared" si="4"/>
        <v>33046772.190000001</v>
      </c>
      <c r="H175" s="144"/>
      <c r="I175" s="145"/>
    </row>
    <row r="176" spans="1:9" s="33" customFormat="1">
      <c r="A176" s="26" t="s">
        <v>325</v>
      </c>
      <c r="B176" s="56" t="s">
        <v>326</v>
      </c>
      <c r="C176" s="51" t="s">
        <v>5</v>
      </c>
      <c r="D176" s="29">
        <v>3</v>
      </c>
      <c r="E176" s="30">
        <v>25160345.210000001</v>
      </c>
      <c r="F176" s="31">
        <f t="shared" si="4"/>
        <v>75481035.629999995</v>
      </c>
      <c r="H176" s="144"/>
      <c r="I176" s="145"/>
    </row>
    <row r="177" spans="1:9" s="33" customFormat="1">
      <c r="A177" s="26" t="s">
        <v>327</v>
      </c>
      <c r="B177" s="56" t="s">
        <v>328</v>
      </c>
      <c r="C177" s="51" t="s">
        <v>5</v>
      </c>
      <c r="D177" s="29">
        <v>1</v>
      </c>
      <c r="E177" s="30">
        <v>24428578.18</v>
      </c>
      <c r="F177" s="31">
        <f t="shared" si="4"/>
        <v>24428578.18</v>
      </c>
      <c r="H177" s="144"/>
      <c r="I177" s="145"/>
    </row>
    <row r="178" spans="1:9" s="33" customFormat="1" ht="24">
      <c r="A178" s="26" t="s">
        <v>329</v>
      </c>
      <c r="B178" s="56" t="s">
        <v>330</v>
      </c>
      <c r="C178" s="51" t="s">
        <v>5</v>
      </c>
      <c r="D178" s="29">
        <v>5</v>
      </c>
      <c r="E178" s="30">
        <v>939640.28</v>
      </c>
      <c r="F178" s="31">
        <f t="shared" si="4"/>
        <v>4698201.4000000004</v>
      </c>
      <c r="H178" s="144"/>
      <c r="I178" s="145"/>
    </row>
    <row r="179" spans="1:9" s="33" customFormat="1">
      <c r="A179" s="26" t="s">
        <v>331</v>
      </c>
      <c r="B179" s="56" t="s">
        <v>332</v>
      </c>
      <c r="C179" s="51" t="s">
        <v>5</v>
      </c>
      <c r="D179" s="29">
        <v>3</v>
      </c>
      <c r="E179" s="30">
        <v>4386720.1500000004</v>
      </c>
      <c r="F179" s="31">
        <f t="shared" si="4"/>
        <v>13160160.449999999</v>
      </c>
      <c r="H179" s="144"/>
      <c r="I179" s="145"/>
    </row>
    <row r="180" spans="1:9" s="33" customFormat="1">
      <c r="A180" s="26" t="s">
        <v>333</v>
      </c>
      <c r="B180" s="56" t="s">
        <v>334</v>
      </c>
      <c r="C180" s="51" t="s">
        <v>5</v>
      </c>
      <c r="D180" s="29">
        <v>1</v>
      </c>
      <c r="E180" s="30">
        <v>858482.3</v>
      </c>
      <c r="F180" s="31">
        <f t="shared" si="4"/>
        <v>858482.3</v>
      </c>
      <c r="H180" s="144"/>
      <c r="I180" s="145"/>
    </row>
    <row r="181" spans="1:9" s="33" customFormat="1">
      <c r="A181" s="26" t="s">
        <v>335</v>
      </c>
      <c r="B181" s="56" t="s">
        <v>336</v>
      </c>
      <c r="C181" s="51" t="s">
        <v>5</v>
      </c>
      <c r="D181" s="29">
        <v>3</v>
      </c>
      <c r="E181" s="30">
        <v>860423.32</v>
      </c>
      <c r="F181" s="31">
        <f t="shared" si="4"/>
        <v>2581269.96</v>
      </c>
      <c r="H181" s="144"/>
      <c r="I181" s="145"/>
    </row>
    <row r="182" spans="1:9" s="33" customFormat="1">
      <c r="A182" s="26" t="s">
        <v>337</v>
      </c>
      <c r="B182" s="56" t="s">
        <v>338</v>
      </c>
      <c r="C182" s="51" t="s">
        <v>5</v>
      </c>
      <c r="D182" s="29">
        <v>1</v>
      </c>
      <c r="E182" s="30">
        <v>6651217.9699999997</v>
      </c>
      <c r="F182" s="31">
        <f t="shared" si="4"/>
        <v>6651217.9699999997</v>
      </c>
      <c r="H182" s="144"/>
      <c r="I182" s="145"/>
    </row>
    <row r="183" spans="1:9" s="33" customFormat="1">
      <c r="A183" s="26" t="s">
        <v>339</v>
      </c>
      <c r="B183" s="56" t="s">
        <v>340</v>
      </c>
      <c r="C183" s="51" t="s">
        <v>5</v>
      </c>
      <c r="D183" s="29">
        <v>1</v>
      </c>
      <c r="E183" s="30">
        <v>8655650.5700000003</v>
      </c>
      <c r="F183" s="31">
        <f t="shared" si="4"/>
        <v>8655650.5700000003</v>
      </c>
      <c r="H183" s="144"/>
      <c r="I183" s="145"/>
    </row>
    <row r="184" spans="1:9" s="33" customFormat="1">
      <c r="A184" s="26" t="s">
        <v>341</v>
      </c>
      <c r="B184" s="56" t="s">
        <v>342</v>
      </c>
      <c r="C184" s="51" t="s">
        <v>5</v>
      </c>
      <c r="D184" s="29">
        <v>1</v>
      </c>
      <c r="E184" s="30">
        <v>7059350.2800000003</v>
      </c>
      <c r="F184" s="31">
        <f t="shared" si="4"/>
        <v>7059350.2800000003</v>
      </c>
      <c r="H184" s="144"/>
      <c r="I184" s="145"/>
    </row>
    <row r="185" spans="1:9" s="33" customFormat="1">
      <c r="A185" s="26" t="s">
        <v>343</v>
      </c>
      <c r="B185" s="56" t="s">
        <v>344</v>
      </c>
      <c r="C185" s="51" t="s">
        <v>5</v>
      </c>
      <c r="D185" s="29">
        <v>1</v>
      </c>
      <c r="E185" s="30">
        <v>3154168.25</v>
      </c>
      <c r="F185" s="31">
        <f t="shared" si="4"/>
        <v>3154168.25</v>
      </c>
      <c r="H185" s="144"/>
      <c r="I185" s="145"/>
    </row>
    <row r="186" spans="1:9" s="33" customFormat="1">
      <c r="A186" s="26" t="s">
        <v>345</v>
      </c>
      <c r="B186" s="56" t="s">
        <v>346</v>
      </c>
      <c r="C186" s="51" t="s">
        <v>5</v>
      </c>
      <c r="D186" s="29">
        <v>1</v>
      </c>
      <c r="E186" s="30">
        <v>21260444.16</v>
      </c>
      <c r="F186" s="31">
        <f t="shared" si="4"/>
        <v>21260444.16</v>
      </c>
      <c r="H186" s="144"/>
      <c r="I186" s="145"/>
    </row>
    <row r="187" spans="1:9">
      <c r="A187" s="38" t="s">
        <v>347</v>
      </c>
      <c r="B187" s="45" t="s">
        <v>348</v>
      </c>
      <c r="C187" s="40"/>
      <c r="D187" s="41"/>
      <c r="E187" s="30">
        <v>0</v>
      </c>
      <c r="F187" s="43"/>
      <c r="H187" s="144"/>
      <c r="I187" s="145"/>
    </row>
    <row r="188" spans="1:9" s="33" customFormat="1" ht="47.25" customHeight="1">
      <c r="A188" s="26" t="s">
        <v>349</v>
      </c>
      <c r="B188" s="56" t="s">
        <v>350</v>
      </c>
      <c r="C188" s="51" t="s">
        <v>11</v>
      </c>
      <c r="D188" s="29">
        <v>8</v>
      </c>
      <c r="E188" s="30">
        <v>273934.08000000002</v>
      </c>
      <c r="F188" s="31">
        <f t="shared" si="4"/>
        <v>2191472.6400000001</v>
      </c>
      <c r="H188" s="144"/>
      <c r="I188" s="145"/>
    </row>
    <row r="189" spans="1:9" s="33" customFormat="1" ht="47.25" customHeight="1">
      <c r="A189" s="26" t="s">
        <v>351</v>
      </c>
      <c r="B189" s="56" t="s">
        <v>352</v>
      </c>
      <c r="C189" s="51" t="s">
        <v>5</v>
      </c>
      <c r="D189" s="29">
        <v>4</v>
      </c>
      <c r="E189" s="30">
        <v>1177855.23</v>
      </c>
      <c r="F189" s="31">
        <f t="shared" si="4"/>
        <v>4711420.92</v>
      </c>
      <c r="H189" s="144"/>
      <c r="I189" s="145"/>
    </row>
    <row r="190" spans="1:9" s="33" customFormat="1" ht="47.25" customHeight="1">
      <c r="A190" s="26" t="s">
        <v>353</v>
      </c>
      <c r="B190" s="56" t="s">
        <v>354</v>
      </c>
      <c r="C190" s="51" t="s">
        <v>5</v>
      </c>
      <c r="D190" s="29">
        <v>2</v>
      </c>
      <c r="E190" s="30">
        <v>1129658.56</v>
      </c>
      <c r="F190" s="31">
        <f t="shared" si="4"/>
        <v>2259317.12</v>
      </c>
      <c r="H190" s="144"/>
      <c r="I190" s="145"/>
    </row>
    <row r="191" spans="1:9" s="33" customFormat="1" ht="47.25" customHeight="1">
      <c r="A191" s="26" t="s">
        <v>355</v>
      </c>
      <c r="B191" s="56" t="s">
        <v>356</v>
      </c>
      <c r="C191" s="51" t="s">
        <v>5</v>
      </c>
      <c r="D191" s="29">
        <v>7</v>
      </c>
      <c r="E191" s="30">
        <v>1227233</v>
      </c>
      <c r="F191" s="31">
        <f t="shared" si="4"/>
        <v>8590631</v>
      </c>
      <c r="H191" s="144"/>
      <c r="I191" s="145"/>
    </row>
    <row r="192" spans="1:9" s="33" customFormat="1" ht="47.25" customHeight="1">
      <c r="A192" s="26" t="s">
        <v>357</v>
      </c>
      <c r="B192" s="56" t="s">
        <v>358</v>
      </c>
      <c r="C192" s="51" t="s">
        <v>5</v>
      </c>
      <c r="D192" s="29">
        <v>1</v>
      </c>
      <c r="E192" s="30">
        <v>1258633.96</v>
      </c>
      <c r="F192" s="31">
        <f t="shared" si="4"/>
        <v>1258633.96</v>
      </c>
      <c r="H192" s="144"/>
      <c r="I192" s="145"/>
    </row>
    <row r="193" spans="1:9" s="33" customFormat="1" ht="47.25" customHeight="1">
      <c r="A193" s="26" t="s">
        <v>359</v>
      </c>
      <c r="B193" s="56" t="s">
        <v>360</v>
      </c>
      <c r="C193" s="51" t="s">
        <v>5</v>
      </c>
      <c r="D193" s="29">
        <v>3</v>
      </c>
      <c r="E193" s="30">
        <v>1162819.06</v>
      </c>
      <c r="F193" s="31">
        <f t="shared" si="4"/>
        <v>3488457.18</v>
      </c>
      <c r="H193" s="144"/>
      <c r="I193" s="145"/>
    </row>
    <row r="194" spans="1:9" s="33" customFormat="1" ht="47.25" customHeight="1">
      <c r="A194" s="26" t="s">
        <v>361</v>
      </c>
      <c r="B194" s="56" t="s">
        <v>362</v>
      </c>
      <c r="C194" s="51" t="s">
        <v>5</v>
      </c>
      <c r="D194" s="29">
        <v>1</v>
      </c>
      <c r="E194" s="30">
        <v>1190489.3700000001</v>
      </c>
      <c r="F194" s="31">
        <f t="shared" si="4"/>
        <v>1190489.3700000001</v>
      </c>
      <c r="H194" s="144"/>
      <c r="I194" s="145"/>
    </row>
    <row r="195" spans="1:9" s="33" customFormat="1" ht="47.25" customHeight="1">
      <c r="A195" s="26" t="s">
        <v>363</v>
      </c>
      <c r="B195" s="56" t="s">
        <v>364</v>
      </c>
      <c r="C195" s="51" t="s">
        <v>5</v>
      </c>
      <c r="D195" s="29">
        <v>3</v>
      </c>
      <c r="E195" s="30">
        <v>1703842.38</v>
      </c>
      <c r="F195" s="31">
        <f t="shared" si="4"/>
        <v>5111527.1399999997</v>
      </c>
      <c r="H195" s="144"/>
      <c r="I195" s="145"/>
    </row>
    <row r="196" spans="1:9" s="33" customFormat="1" ht="47.25" customHeight="1">
      <c r="A196" s="26" t="s">
        <v>365</v>
      </c>
      <c r="B196" s="56" t="s">
        <v>366</v>
      </c>
      <c r="C196" s="51" t="s">
        <v>5</v>
      </c>
      <c r="D196" s="29">
        <v>4</v>
      </c>
      <c r="E196" s="30">
        <v>1129658.56</v>
      </c>
      <c r="F196" s="31">
        <f t="shared" si="4"/>
        <v>4518634.24</v>
      </c>
      <c r="H196" s="144"/>
      <c r="I196" s="145"/>
    </row>
    <row r="197" spans="1:9" s="33" customFormat="1" ht="47.25" customHeight="1">
      <c r="A197" s="26" t="s">
        <v>367</v>
      </c>
      <c r="B197" s="56" t="s">
        <v>368</v>
      </c>
      <c r="C197" s="51" t="s">
        <v>5</v>
      </c>
      <c r="D197" s="29">
        <v>3</v>
      </c>
      <c r="E197" s="30">
        <v>2028189.87</v>
      </c>
      <c r="F197" s="31">
        <f t="shared" si="4"/>
        <v>6084569.6100000003</v>
      </c>
      <c r="H197" s="144"/>
      <c r="I197" s="145"/>
    </row>
    <row r="198" spans="1:9">
      <c r="A198" s="38" t="s">
        <v>369</v>
      </c>
      <c r="B198" s="45" t="s">
        <v>370</v>
      </c>
      <c r="C198" s="40"/>
      <c r="D198" s="41"/>
      <c r="E198" s="30">
        <v>0</v>
      </c>
      <c r="F198" s="43"/>
      <c r="H198" s="144"/>
      <c r="I198" s="145"/>
    </row>
    <row r="199" spans="1:9" s="33" customFormat="1" ht="37.5" customHeight="1">
      <c r="A199" s="26" t="s">
        <v>371</v>
      </c>
      <c r="B199" s="56" t="s">
        <v>372</v>
      </c>
      <c r="C199" s="51" t="s">
        <v>11</v>
      </c>
      <c r="D199" s="29">
        <v>968.27</v>
      </c>
      <c r="E199" s="30">
        <v>93450.13</v>
      </c>
      <c r="F199" s="142">
        <f>ROUND(D199*E199,2)</f>
        <v>90484957.379999995</v>
      </c>
      <c r="H199" s="144"/>
      <c r="I199" s="145"/>
    </row>
    <row r="200" spans="1:9" s="33" customFormat="1" ht="37.5" customHeight="1">
      <c r="A200" s="26" t="s">
        <v>373</v>
      </c>
      <c r="B200" s="56" t="s">
        <v>374</v>
      </c>
      <c r="C200" s="51" t="s">
        <v>52</v>
      </c>
      <c r="D200" s="29">
        <v>436.94</v>
      </c>
      <c r="E200" s="30">
        <v>71043.19</v>
      </c>
      <c r="F200" s="31">
        <f t="shared" ref="F200:F223" si="5">ROUND(D200*E200,2)</f>
        <v>31041611.440000001</v>
      </c>
      <c r="H200" s="144"/>
      <c r="I200" s="145"/>
    </row>
    <row r="201" spans="1:9" s="33" customFormat="1" ht="37.5" customHeight="1">
      <c r="A201" s="26" t="s">
        <v>375</v>
      </c>
      <c r="B201" s="56" t="s">
        <v>376</v>
      </c>
      <c r="C201" s="51" t="s">
        <v>11</v>
      </c>
      <c r="D201" s="29">
        <v>28.63</v>
      </c>
      <c r="E201" s="30">
        <v>156374.15</v>
      </c>
      <c r="F201" s="31">
        <f t="shared" si="5"/>
        <v>4476991.91</v>
      </c>
      <c r="H201" s="144"/>
      <c r="I201" s="145"/>
    </row>
    <row r="202" spans="1:9" s="33" customFormat="1" ht="37.5" customHeight="1">
      <c r="A202" s="26" t="s">
        <v>377</v>
      </c>
      <c r="B202" s="56" t="s">
        <v>378</v>
      </c>
      <c r="C202" s="51" t="s">
        <v>11</v>
      </c>
      <c r="D202" s="29">
        <v>139.65</v>
      </c>
      <c r="E202" s="30">
        <v>72618.66</v>
      </c>
      <c r="F202" s="31">
        <f t="shared" si="5"/>
        <v>10141195.869999999</v>
      </c>
      <c r="H202" s="144"/>
      <c r="I202" s="145"/>
    </row>
    <row r="203" spans="1:9" s="33" customFormat="1" ht="37.5" customHeight="1">
      <c r="A203" s="26" t="s">
        <v>379</v>
      </c>
      <c r="B203" s="56" t="s">
        <v>380</v>
      </c>
      <c r="C203" s="51" t="s">
        <v>52</v>
      </c>
      <c r="D203" s="29">
        <v>4</v>
      </c>
      <c r="E203" s="30">
        <v>44674.77</v>
      </c>
      <c r="F203" s="31">
        <f t="shared" si="5"/>
        <v>178699.08</v>
      </c>
      <c r="H203" s="144"/>
      <c r="I203" s="145"/>
    </row>
    <row r="204" spans="1:9">
      <c r="A204" s="38" t="s">
        <v>381</v>
      </c>
      <c r="B204" s="45" t="s">
        <v>382</v>
      </c>
      <c r="C204" s="40"/>
      <c r="D204" s="41"/>
      <c r="E204" s="30">
        <v>0</v>
      </c>
      <c r="F204" s="43">
        <f t="shared" ref="F204:F266" si="6">D204*E204</f>
        <v>0</v>
      </c>
      <c r="H204" s="144"/>
      <c r="I204" s="145"/>
    </row>
    <row r="205" spans="1:9" ht="33" customHeight="1">
      <c r="A205" s="26" t="s">
        <v>383</v>
      </c>
      <c r="B205" s="56" t="s">
        <v>384</v>
      </c>
      <c r="C205" s="51" t="s">
        <v>52</v>
      </c>
      <c r="D205" s="29">
        <v>3.5999999442745323</v>
      </c>
      <c r="E205" s="30">
        <v>139327.79</v>
      </c>
      <c r="F205" s="31">
        <f t="shared" si="5"/>
        <v>501580.04</v>
      </c>
      <c r="H205" s="144"/>
      <c r="I205" s="145"/>
    </row>
    <row r="206" spans="1:9" ht="33" customHeight="1">
      <c r="A206" s="26" t="s">
        <v>385</v>
      </c>
      <c r="B206" s="56" t="s">
        <v>386</v>
      </c>
      <c r="C206" s="51" t="s">
        <v>52</v>
      </c>
      <c r="D206" s="29">
        <v>7.279999801309696</v>
      </c>
      <c r="E206" s="30">
        <v>148490.41</v>
      </c>
      <c r="F206" s="31">
        <f t="shared" si="5"/>
        <v>1081010.1599999999</v>
      </c>
      <c r="H206" s="144"/>
      <c r="I206" s="145"/>
    </row>
    <row r="207" spans="1:9" ht="33" customHeight="1">
      <c r="A207" s="26" t="s">
        <v>387</v>
      </c>
      <c r="B207" s="56" t="s">
        <v>388</v>
      </c>
      <c r="C207" s="51" t="s">
        <v>5</v>
      </c>
      <c r="D207" s="29">
        <v>1</v>
      </c>
      <c r="E207" s="30">
        <v>122265.59</v>
      </c>
      <c r="F207" s="31">
        <f t="shared" si="5"/>
        <v>122265.59</v>
      </c>
      <c r="H207" s="144"/>
      <c r="I207" s="145"/>
    </row>
    <row r="208" spans="1:9" ht="33" customHeight="1">
      <c r="A208" s="26" t="s">
        <v>389</v>
      </c>
      <c r="B208" s="56" t="s">
        <v>390</v>
      </c>
      <c r="C208" s="51" t="s">
        <v>5</v>
      </c>
      <c r="D208" s="29">
        <v>1.9999999604225465</v>
      </c>
      <c r="E208" s="30">
        <v>245218.73</v>
      </c>
      <c r="F208" s="31">
        <f t="shared" si="5"/>
        <v>490437.45</v>
      </c>
      <c r="H208" s="144"/>
      <c r="I208" s="145"/>
    </row>
    <row r="209" spans="1:9" ht="33" customHeight="1">
      <c r="A209" s="26" t="s">
        <v>391</v>
      </c>
      <c r="B209" s="56" t="s">
        <v>392</v>
      </c>
      <c r="C209" s="51" t="s">
        <v>5</v>
      </c>
      <c r="D209" s="29">
        <v>1</v>
      </c>
      <c r="E209" s="30">
        <v>520003.49</v>
      </c>
      <c r="F209" s="31">
        <f t="shared" si="5"/>
        <v>520003.49</v>
      </c>
      <c r="H209" s="144"/>
      <c r="I209" s="145"/>
    </row>
    <row r="210" spans="1:9" ht="47.25" customHeight="1">
      <c r="A210" s="26" t="s">
        <v>393</v>
      </c>
      <c r="B210" s="56" t="s">
        <v>394</v>
      </c>
      <c r="C210" s="51" t="s">
        <v>5</v>
      </c>
      <c r="D210" s="29">
        <v>1</v>
      </c>
      <c r="E210" s="30">
        <v>477728.87</v>
      </c>
      <c r="F210" s="31">
        <f t="shared" si="5"/>
        <v>477728.87</v>
      </c>
      <c r="H210" s="144"/>
      <c r="I210" s="145"/>
    </row>
    <row r="211" spans="1:9" ht="48.75" customHeight="1">
      <c r="A211" s="26" t="s">
        <v>395</v>
      </c>
      <c r="B211" s="56" t="s">
        <v>396</v>
      </c>
      <c r="C211" s="51" t="s">
        <v>5</v>
      </c>
      <c r="D211" s="29">
        <v>4</v>
      </c>
      <c r="E211" s="30">
        <v>392516.54</v>
      </c>
      <c r="F211" s="142">
        <f t="shared" si="5"/>
        <v>1570066.16</v>
      </c>
      <c r="H211" s="144"/>
      <c r="I211" s="145"/>
    </row>
    <row r="212" spans="1:9" ht="33" customHeight="1">
      <c r="A212" s="26" t="s">
        <v>397</v>
      </c>
      <c r="B212" s="56" t="s">
        <v>398</v>
      </c>
      <c r="C212" s="51" t="s">
        <v>5</v>
      </c>
      <c r="D212" s="29">
        <v>5</v>
      </c>
      <c r="E212" s="30">
        <v>175534.59</v>
      </c>
      <c r="F212" s="142">
        <f t="shared" si="5"/>
        <v>877672.95</v>
      </c>
      <c r="H212" s="144"/>
      <c r="I212" s="145"/>
    </row>
    <row r="213" spans="1:9" ht="45" customHeight="1">
      <c r="A213" s="26" t="s">
        <v>399</v>
      </c>
      <c r="B213" s="56" t="s">
        <v>400</v>
      </c>
      <c r="C213" s="51" t="s">
        <v>5</v>
      </c>
      <c r="D213" s="29">
        <v>10</v>
      </c>
      <c r="E213" s="30">
        <v>392516.54</v>
      </c>
      <c r="F213" s="142">
        <f t="shared" si="5"/>
        <v>3925165.4</v>
      </c>
      <c r="H213" s="144"/>
      <c r="I213" s="145"/>
    </row>
    <row r="214" spans="1:9" ht="33" customHeight="1">
      <c r="A214" s="26" t="s">
        <v>401</v>
      </c>
      <c r="B214" s="56" t="s">
        <v>402</v>
      </c>
      <c r="C214" s="51" t="s">
        <v>5</v>
      </c>
      <c r="D214" s="29">
        <v>4.9999994223546436</v>
      </c>
      <c r="E214" s="30">
        <v>16801.2</v>
      </c>
      <c r="F214" s="31">
        <f t="shared" si="5"/>
        <v>84005.99</v>
      </c>
      <c r="H214" s="144"/>
      <c r="I214" s="145"/>
    </row>
    <row r="215" spans="1:9" ht="33" customHeight="1">
      <c r="A215" s="26" t="s">
        <v>403</v>
      </c>
      <c r="B215" s="56" t="s">
        <v>404</v>
      </c>
      <c r="C215" s="51" t="s">
        <v>11</v>
      </c>
      <c r="D215" s="29">
        <v>356.63249193320996</v>
      </c>
      <c r="E215" s="30">
        <v>70871.45</v>
      </c>
      <c r="F215" s="31">
        <f t="shared" si="5"/>
        <v>25275061.82</v>
      </c>
      <c r="H215" s="144"/>
      <c r="I215" s="145"/>
    </row>
    <row r="216" spans="1:9" ht="46.5" customHeight="1">
      <c r="A216" s="26" t="s">
        <v>405</v>
      </c>
      <c r="B216" s="56" t="s">
        <v>406</v>
      </c>
      <c r="C216" s="51" t="s">
        <v>5</v>
      </c>
      <c r="D216" s="29">
        <v>12</v>
      </c>
      <c r="E216" s="30">
        <v>229903.6</v>
      </c>
      <c r="F216" s="142">
        <f t="shared" si="5"/>
        <v>2758843.2</v>
      </c>
      <c r="H216" s="144"/>
      <c r="I216" s="145"/>
    </row>
    <row r="217" spans="1:9" ht="33" customHeight="1">
      <c r="A217" s="26" t="s">
        <v>407</v>
      </c>
      <c r="B217" s="56" t="s">
        <v>408</v>
      </c>
      <c r="C217" s="51" t="s">
        <v>5</v>
      </c>
      <c r="D217" s="29">
        <v>6</v>
      </c>
      <c r="E217" s="30">
        <v>208013.1</v>
      </c>
      <c r="F217" s="142">
        <f t="shared" si="5"/>
        <v>1248078.6000000001</v>
      </c>
      <c r="H217" s="144"/>
      <c r="I217" s="145"/>
    </row>
    <row r="218" spans="1:9">
      <c r="A218" s="38" t="s">
        <v>409</v>
      </c>
      <c r="B218" s="45" t="s">
        <v>410</v>
      </c>
      <c r="C218" s="40"/>
      <c r="D218" s="41"/>
      <c r="E218" s="30">
        <v>0</v>
      </c>
      <c r="F218" s="43"/>
      <c r="H218" s="144"/>
      <c r="I218" s="145"/>
    </row>
    <row r="219" spans="1:9" s="33" customFormat="1" ht="24">
      <c r="A219" s="26" t="s">
        <v>411</v>
      </c>
      <c r="B219" s="56" t="s">
        <v>412</v>
      </c>
      <c r="C219" s="51" t="s">
        <v>52</v>
      </c>
      <c r="D219" s="29">
        <v>401.92</v>
      </c>
      <c r="E219" s="30">
        <v>22386.45</v>
      </c>
      <c r="F219" s="31">
        <f t="shared" si="5"/>
        <v>8997561.9800000004</v>
      </c>
      <c r="H219" s="144"/>
      <c r="I219" s="145"/>
    </row>
    <row r="220" spans="1:9" s="33" customFormat="1" ht="24">
      <c r="A220" s="26" t="s">
        <v>413</v>
      </c>
      <c r="B220" s="56" t="s">
        <v>414</v>
      </c>
      <c r="C220" s="51" t="s">
        <v>11</v>
      </c>
      <c r="D220" s="29">
        <v>205.18</v>
      </c>
      <c r="E220" s="30">
        <v>33142.29</v>
      </c>
      <c r="F220" s="31">
        <f t="shared" si="5"/>
        <v>6800135.0599999996</v>
      </c>
      <c r="H220" s="144"/>
      <c r="I220" s="145"/>
    </row>
    <row r="221" spans="1:9" s="33" customFormat="1" ht="24">
      <c r="A221" s="26" t="s">
        <v>415</v>
      </c>
      <c r="B221" s="56" t="s">
        <v>412</v>
      </c>
      <c r="C221" s="51" t="s">
        <v>11</v>
      </c>
      <c r="D221" s="29">
        <v>1094.57</v>
      </c>
      <c r="E221" s="30">
        <v>33075.519999999997</v>
      </c>
      <c r="F221" s="31">
        <f t="shared" si="5"/>
        <v>36203471.93</v>
      </c>
      <c r="H221" s="144"/>
      <c r="I221" s="145"/>
    </row>
    <row r="222" spans="1:9" s="33" customFormat="1" ht="36">
      <c r="A222" s="26" t="s">
        <v>416</v>
      </c>
      <c r="B222" s="56" t="s">
        <v>417</v>
      </c>
      <c r="C222" s="51" t="s">
        <v>11</v>
      </c>
      <c r="D222" s="29">
        <v>2284.5365000030547</v>
      </c>
      <c r="E222" s="30">
        <v>23825.57</v>
      </c>
      <c r="F222" s="31">
        <f t="shared" si="5"/>
        <v>54430384.299999997</v>
      </c>
      <c r="H222" s="144"/>
      <c r="I222" s="145"/>
    </row>
    <row r="223" spans="1:9" s="33" customFormat="1">
      <c r="A223" s="26" t="s">
        <v>418</v>
      </c>
      <c r="B223" s="56" t="s">
        <v>419</v>
      </c>
      <c r="C223" s="51" t="s">
        <v>52</v>
      </c>
      <c r="D223" s="29">
        <v>252.4</v>
      </c>
      <c r="E223" s="30">
        <v>19340.97</v>
      </c>
      <c r="F223" s="31">
        <f t="shared" si="5"/>
        <v>4881660.83</v>
      </c>
      <c r="H223" s="144"/>
      <c r="I223" s="145"/>
    </row>
    <row r="224" spans="1:9">
      <c r="A224" s="38" t="s">
        <v>420</v>
      </c>
      <c r="B224" s="45" t="s">
        <v>421</v>
      </c>
      <c r="C224" s="40"/>
      <c r="D224" s="41"/>
      <c r="E224" s="30">
        <v>0</v>
      </c>
      <c r="F224" s="43"/>
      <c r="H224" s="144"/>
      <c r="I224" s="145"/>
    </row>
    <row r="225" spans="1:9">
      <c r="A225" s="38"/>
      <c r="B225" s="45" t="s">
        <v>422</v>
      </c>
      <c r="C225" s="40"/>
      <c r="D225" s="41"/>
      <c r="E225" s="30">
        <v>0</v>
      </c>
      <c r="F225" s="43"/>
      <c r="H225" s="144"/>
      <c r="I225" s="145"/>
    </row>
    <row r="226" spans="1:9" s="33" customFormat="1" ht="58.5" customHeight="1">
      <c r="A226" s="26" t="s">
        <v>423</v>
      </c>
      <c r="B226" s="56" t="s">
        <v>424</v>
      </c>
      <c r="C226" s="51" t="s">
        <v>11</v>
      </c>
      <c r="D226" s="29">
        <v>10.48</v>
      </c>
      <c r="E226" s="30">
        <v>481811.85</v>
      </c>
      <c r="F226" s="31">
        <f t="shared" ref="F226:F250" si="7">ROUND(D226*E226,2)</f>
        <v>5049388.1900000004</v>
      </c>
      <c r="H226" s="144"/>
      <c r="I226" s="145"/>
    </row>
    <row r="227" spans="1:9" s="33" customFormat="1" ht="41.25" customHeight="1">
      <c r="A227" s="26" t="s">
        <v>425</v>
      </c>
      <c r="B227" s="56" t="s">
        <v>426</v>
      </c>
      <c r="C227" s="51" t="s">
        <v>11</v>
      </c>
      <c r="D227" s="29">
        <v>5.5343676957772514</v>
      </c>
      <c r="E227" s="30">
        <v>64985.97</v>
      </c>
      <c r="F227" s="31">
        <f t="shared" si="7"/>
        <v>359656.25</v>
      </c>
      <c r="H227" s="144"/>
      <c r="I227" s="145"/>
    </row>
    <row r="228" spans="1:9" s="33" customFormat="1" ht="41.25" customHeight="1">
      <c r="A228" s="26" t="s">
        <v>427</v>
      </c>
      <c r="B228" s="56" t="s">
        <v>428</v>
      </c>
      <c r="C228" s="51" t="s">
        <v>5</v>
      </c>
      <c r="D228" s="29">
        <v>2</v>
      </c>
      <c r="E228" s="30">
        <v>662461.84</v>
      </c>
      <c r="F228" s="31">
        <f t="shared" si="7"/>
        <v>1324923.68</v>
      </c>
      <c r="H228" s="144"/>
      <c r="I228" s="145"/>
    </row>
    <row r="229" spans="1:9" s="33" customFormat="1" ht="41.25" customHeight="1">
      <c r="A229" s="26" t="s">
        <v>429</v>
      </c>
      <c r="B229" s="56" t="s">
        <v>430</v>
      </c>
      <c r="C229" s="51" t="s">
        <v>5</v>
      </c>
      <c r="D229" s="29">
        <v>10</v>
      </c>
      <c r="E229" s="30">
        <v>861239.71</v>
      </c>
      <c r="F229" s="31">
        <f t="shared" si="7"/>
        <v>8612397.0999999996</v>
      </c>
      <c r="H229" s="144"/>
      <c r="I229" s="145"/>
    </row>
    <row r="230" spans="1:9" s="33" customFormat="1" ht="41.25" customHeight="1">
      <c r="A230" s="26" t="s">
        <v>431</v>
      </c>
      <c r="B230" s="56" t="s">
        <v>432</v>
      </c>
      <c r="C230" s="51" t="s">
        <v>11</v>
      </c>
      <c r="D230" s="29">
        <v>85.2</v>
      </c>
      <c r="E230" s="30">
        <v>955982.61</v>
      </c>
      <c r="F230" s="31">
        <f t="shared" si="7"/>
        <v>81449718.370000005</v>
      </c>
      <c r="H230" s="144"/>
      <c r="I230" s="145"/>
    </row>
    <row r="231" spans="1:9" s="33" customFormat="1" ht="24">
      <c r="A231" s="26" t="s">
        <v>433</v>
      </c>
      <c r="B231" s="56" t="s">
        <v>434</v>
      </c>
      <c r="C231" s="51" t="s">
        <v>11</v>
      </c>
      <c r="D231" s="29">
        <v>0.51599994978369546</v>
      </c>
      <c r="E231" s="30">
        <v>88129.56</v>
      </c>
      <c r="F231" s="31">
        <f t="shared" si="7"/>
        <v>45474.85</v>
      </c>
      <c r="H231" s="144"/>
      <c r="I231" s="145"/>
    </row>
    <row r="232" spans="1:9" s="33" customFormat="1" ht="24">
      <c r="A232" s="26" t="s">
        <v>435</v>
      </c>
      <c r="B232" s="56" t="s">
        <v>436</v>
      </c>
      <c r="C232" s="51" t="s">
        <v>5</v>
      </c>
      <c r="D232" s="29">
        <v>17</v>
      </c>
      <c r="E232" s="30">
        <v>1433897.85</v>
      </c>
      <c r="F232" s="31">
        <f t="shared" si="7"/>
        <v>24376263.449999999</v>
      </c>
      <c r="H232" s="144"/>
      <c r="I232" s="145"/>
    </row>
    <row r="233" spans="1:9" s="33" customFormat="1" ht="24">
      <c r="A233" s="26" t="s">
        <v>437</v>
      </c>
      <c r="B233" s="56" t="s">
        <v>438</v>
      </c>
      <c r="C233" s="51" t="s">
        <v>5</v>
      </c>
      <c r="D233" s="29">
        <v>20</v>
      </c>
      <c r="E233" s="30">
        <v>1607129.54</v>
      </c>
      <c r="F233" s="31">
        <f t="shared" si="7"/>
        <v>32142590.800000001</v>
      </c>
      <c r="H233" s="144"/>
      <c r="I233" s="145"/>
    </row>
    <row r="234" spans="1:9" s="33" customFormat="1" ht="24">
      <c r="A234" s="26" t="s">
        <v>439</v>
      </c>
      <c r="B234" s="56" t="s">
        <v>440</v>
      </c>
      <c r="C234" s="51" t="s">
        <v>5</v>
      </c>
      <c r="D234" s="29">
        <v>5</v>
      </c>
      <c r="E234" s="30">
        <v>2787747.79</v>
      </c>
      <c r="F234" s="31">
        <f t="shared" si="7"/>
        <v>13938738.949999999</v>
      </c>
      <c r="H234" s="144"/>
      <c r="I234" s="145"/>
    </row>
    <row r="235" spans="1:9" s="33" customFormat="1" ht="24">
      <c r="A235" s="26" t="s">
        <v>441</v>
      </c>
      <c r="B235" s="56" t="s">
        <v>442</v>
      </c>
      <c r="C235" s="51" t="s">
        <v>5</v>
      </c>
      <c r="D235" s="29">
        <v>9</v>
      </c>
      <c r="E235" s="30">
        <v>3001922.31</v>
      </c>
      <c r="F235" s="31">
        <f t="shared" si="7"/>
        <v>27017300.789999999</v>
      </c>
      <c r="H235" s="144"/>
      <c r="I235" s="145"/>
    </row>
    <row r="236" spans="1:9" s="33" customFormat="1" ht="24">
      <c r="A236" s="26" t="s">
        <v>443</v>
      </c>
      <c r="B236" s="56" t="s">
        <v>444</v>
      </c>
      <c r="C236" s="51" t="s">
        <v>5</v>
      </c>
      <c r="D236" s="29">
        <v>4</v>
      </c>
      <c r="E236" s="30">
        <v>3301009.14</v>
      </c>
      <c r="F236" s="31">
        <f t="shared" si="7"/>
        <v>13204036.560000001</v>
      </c>
      <c r="H236" s="144"/>
      <c r="I236" s="145"/>
    </row>
    <row r="237" spans="1:9" s="33" customFormat="1" ht="24">
      <c r="A237" s="26" t="s">
        <v>445</v>
      </c>
      <c r="B237" s="56" t="s">
        <v>446</v>
      </c>
      <c r="C237" s="51" t="s">
        <v>5</v>
      </c>
      <c r="D237" s="29">
        <v>3</v>
      </c>
      <c r="E237" s="30">
        <v>3027589.65</v>
      </c>
      <c r="F237" s="31">
        <f t="shared" si="7"/>
        <v>9082768.9499999993</v>
      </c>
      <c r="H237" s="144"/>
      <c r="I237" s="145"/>
    </row>
    <row r="238" spans="1:9" s="33" customFormat="1" ht="24">
      <c r="A238" s="26" t="s">
        <v>447</v>
      </c>
      <c r="B238" s="56" t="s">
        <v>448</v>
      </c>
      <c r="C238" s="51" t="s">
        <v>5</v>
      </c>
      <c r="D238" s="29">
        <v>1</v>
      </c>
      <c r="E238" s="30">
        <v>1073756.1299999999</v>
      </c>
      <c r="F238" s="31">
        <f t="shared" si="7"/>
        <v>1073756.1299999999</v>
      </c>
      <c r="H238" s="144"/>
      <c r="I238" s="145"/>
    </row>
    <row r="239" spans="1:9" s="33" customFormat="1" ht="24">
      <c r="A239" s="26" t="s">
        <v>449</v>
      </c>
      <c r="B239" s="56" t="s">
        <v>450</v>
      </c>
      <c r="C239" s="51" t="s">
        <v>5</v>
      </c>
      <c r="D239" s="29">
        <v>1</v>
      </c>
      <c r="E239" s="30">
        <v>3698065.21</v>
      </c>
      <c r="F239" s="31">
        <f t="shared" si="7"/>
        <v>3698065.21</v>
      </c>
      <c r="H239" s="144"/>
      <c r="I239" s="145"/>
    </row>
    <row r="240" spans="1:9" s="33" customFormat="1" ht="24">
      <c r="A240" s="26" t="s">
        <v>451</v>
      </c>
      <c r="B240" s="56" t="s">
        <v>452</v>
      </c>
      <c r="C240" s="51" t="s">
        <v>5</v>
      </c>
      <c r="D240" s="29">
        <v>3</v>
      </c>
      <c r="E240" s="30">
        <v>1601018.48</v>
      </c>
      <c r="F240" s="31">
        <f t="shared" si="7"/>
        <v>4803055.4400000004</v>
      </c>
      <c r="H240" s="144"/>
      <c r="I240" s="145"/>
    </row>
    <row r="241" spans="1:9" s="33" customFormat="1" ht="24">
      <c r="A241" s="26" t="s">
        <v>453</v>
      </c>
      <c r="B241" s="56" t="s">
        <v>454</v>
      </c>
      <c r="C241" s="51" t="s">
        <v>5</v>
      </c>
      <c r="D241" s="29">
        <v>3</v>
      </c>
      <c r="E241" s="30">
        <v>4141702.69</v>
      </c>
      <c r="F241" s="31">
        <f t="shared" si="7"/>
        <v>12425108.07</v>
      </c>
      <c r="H241" s="144"/>
      <c r="I241" s="145"/>
    </row>
    <row r="242" spans="1:9" s="33" customFormat="1" ht="24">
      <c r="A242" s="26" t="s">
        <v>455</v>
      </c>
      <c r="B242" s="56" t="s">
        <v>456</v>
      </c>
      <c r="C242" s="51" t="s">
        <v>5</v>
      </c>
      <c r="D242" s="29">
        <v>3</v>
      </c>
      <c r="E242" s="30">
        <v>589339.87</v>
      </c>
      <c r="F242" s="31">
        <f t="shared" si="7"/>
        <v>1768019.61</v>
      </c>
      <c r="H242" s="144"/>
      <c r="I242" s="145"/>
    </row>
    <row r="243" spans="1:9" s="33" customFormat="1" ht="24">
      <c r="A243" s="26" t="s">
        <v>457</v>
      </c>
      <c r="B243" s="56" t="s">
        <v>458</v>
      </c>
      <c r="C243" s="51" t="s">
        <v>5</v>
      </c>
      <c r="D243" s="29">
        <v>10</v>
      </c>
      <c r="E243" s="30">
        <v>180363.96</v>
      </c>
      <c r="F243" s="31">
        <f t="shared" si="7"/>
        <v>1803639.6</v>
      </c>
      <c r="H243" s="144"/>
      <c r="I243" s="145"/>
    </row>
    <row r="244" spans="1:9" s="33" customFormat="1" ht="24">
      <c r="A244" s="26" t="s">
        <v>459</v>
      </c>
      <c r="B244" s="56" t="s">
        <v>460</v>
      </c>
      <c r="C244" s="51" t="s">
        <v>5</v>
      </c>
      <c r="D244" s="29">
        <v>1</v>
      </c>
      <c r="E244" s="30">
        <v>165636.54</v>
      </c>
      <c r="F244" s="31">
        <f t="shared" si="7"/>
        <v>165636.54</v>
      </c>
      <c r="H244" s="144"/>
      <c r="I244" s="145"/>
    </row>
    <row r="245" spans="1:9" s="33" customFormat="1">
      <c r="A245" s="26" t="s">
        <v>461</v>
      </c>
      <c r="B245" s="56" t="s">
        <v>462</v>
      </c>
      <c r="C245" s="51" t="s">
        <v>5</v>
      </c>
      <c r="D245" s="29">
        <v>3</v>
      </c>
      <c r="E245" s="30">
        <v>1942522.51</v>
      </c>
      <c r="F245" s="31">
        <f t="shared" si="7"/>
        <v>5827567.5300000003</v>
      </c>
      <c r="H245" s="144"/>
      <c r="I245" s="145"/>
    </row>
    <row r="246" spans="1:9" s="33" customFormat="1">
      <c r="A246" s="26" t="s">
        <v>463</v>
      </c>
      <c r="B246" s="56" t="s">
        <v>464</v>
      </c>
      <c r="C246" s="51" t="s">
        <v>11</v>
      </c>
      <c r="D246" s="29">
        <v>1</v>
      </c>
      <c r="E246" s="30">
        <v>3043179.83</v>
      </c>
      <c r="F246" s="31">
        <f t="shared" si="7"/>
        <v>3043179.83</v>
      </c>
      <c r="H246" s="144"/>
      <c r="I246" s="145"/>
    </row>
    <row r="247" spans="1:9" s="33" customFormat="1">
      <c r="A247" s="26" t="s">
        <v>465</v>
      </c>
      <c r="B247" s="56" t="s">
        <v>466</v>
      </c>
      <c r="C247" s="51" t="s">
        <v>5</v>
      </c>
      <c r="D247" s="29">
        <v>1</v>
      </c>
      <c r="E247" s="30">
        <v>2342409.62</v>
      </c>
      <c r="F247" s="31">
        <f t="shared" si="7"/>
        <v>2342409.62</v>
      </c>
      <c r="H247" s="144"/>
      <c r="I247" s="145"/>
    </row>
    <row r="248" spans="1:9" s="33" customFormat="1" ht="24">
      <c r="A248" s="26" t="s">
        <v>467</v>
      </c>
      <c r="B248" s="56" t="s">
        <v>468</v>
      </c>
      <c r="C248" s="51" t="s">
        <v>5</v>
      </c>
      <c r="D248" s="29">
        <v>4</v>
      </c>
      <c r="E248" s="30">
        <v>525412.96</v>
      </c>
      <c r="F248" s="31">
        <f t="shared" si="7"/>
        <v>2101651.84</v>
      </c>
      <c r="H248" s="144"/>
      <c r="I248" s="145"/>
    </row>
    <row r="249" spans="1:9" s="33" customFormat="1">
      <c r="A249" s="26" t="s">
        <v>469</v>
      </c>
      <c r="B249" s="56" t="s">
        <v>470</v>
      </c>
      <c r="C249" s="51" t="s">
        <v>5</v>
      </c>
      <c r="D249" s="29">
        <v>12</v>
      </c>
      <c r="E249" s="30">
        <v>1715686.68</v>
      </c>
      <c r="F249" s="31">
        <f t="shared" si="7"/>
        <v>20588240.16</v>
      </c>
      <c r="H249" s="144"/>
      <c r="I249" s="145"/>
    </row>
    <row r="250" spans="1:9" s="33" customFormat="1">
      <c r="A250" s="26" t="s">
        <v>471</v>
      </c>
      <c r="B250" s="56" t="s">
        <v>472</v>
      </c>
      <c r="C250" s="51" t="s">
        <v>5</v>
      </c>
      <c r="D250" s="29">
        <v>2</v>
      </c>
      <c r="E250" s="30">
        <v>2971168.7</v>
      </c>
      <c r="F250" s="31">
        <f t="shared" si="7"/>
        <v>5942337.4000000004</v>
      </c>
      <c r="H250" s="144"/>
      <c r="I250" s="145"/>
    </row>
    <row r="251" spans="1:9">
      <c r="A251" s="20"/>
      <c r="B251" s="21" t="s">
        <v>473</v>
      </c>
      <c r="C251" s="22"/>
      <c r="D251" s="35"/>
      <c r="E251" s="30">
        <v>0</v>
      </c>
      <c r="F251" s="37"/>
      <c r="H251" s="144"/>
      <c r="I251" s="145"/>
    </row>
    <row r="252" spans="1:9">
      <c r="A252" s="20">
        <v>2</v>
      </c>
      <c r="B252" s="58" t="s">
        <v>19</v>
      </c>
      <c r="C252" s="22"/>
      <c r="D252" s="35"/>
      <c r="E252" s="30">
        <v>0</v>
      </c>
      <c r="F252" s="24"/>
      <c r="H252" s="144"/>
      <c r="I252" s="145"/>
    </row>
    <row r="253" spans="1:9" s="33" customFormat="1" ht="24">
      <c r="A253" s="26">
        <v>2.1</v>
      </c>
      <c r="B253" s="59" t="s">
        <v>21</v>
      </c>
      <c r="C253" s="28" t="s">
        <v>22</v>
      </c>
      <c r="D253" s="29">
        <v>167</v>
      </c>
      <c r="E253" s="30">
        <v>51143.72</v>
      </c>
      <c r="F253" s="31">
        <f t="shared" ref="F253:F254" si="8">ROUND(D253*E253,2)</f>
        <v>8541001.2400000002</v>
      </c>
      <c r="H253" s="144"/>
      <c r="I253" s="145"/>
    </row>
    <row r="254" spans="1:9" s="33" customFormat="1">
      <c r="A254" s="26">
        <v>2.2000000000000002</v>
      </c>
      <c r="B254" s="59" t="s">
        <v>474</v>
      </c>
      <c r="C254" s="28" t="s">
        <v>22</v>
      </c>
      <c r="D254" s="29">
        <v>131</v>
      </c>
      <c r="E254" s="30">
        <v>102498.05</v>
      </c>
      <c r="F254" s="31">
        <f t="shared" si="8"/>
        <v>13427244.550000001</v>
      </c>
      <c r="H254" s="144"/>
      <c r="I254" s="145"/>
    </row>
    <row r="255" spans="1:9">
      <c r="A255" s="20">
        <v>3</v>
      </c>
      <c r="B255" s="58" t="s">
        <v>475</v>
      </c>
      <c r="C255" s="22"/>
      <c r="D255" s="35"/>
      <c r="E255" s="30">
        <v>0</v>
      </c>
      <c r="F255" s="24"/>
      <c r="H255" s="144"/>
      <c r="I255" s="145"/>
    </row>
    <row r="256" spans="1:9" s="33" customFormat="1">
      <c r="A256" s="26">
        <v>3.1</v>
      </c>
      <c r="B256" s="59" t="s">
        <v>26</v>
      </c>
      <c r="C256" s="28" t="s">
        <v>27</v>
      </c>
      <c r="D256" s="29">
        <v>3626</v>
      </c>
      <c r="E256" s="30">
        <v>5652.48</v>
      </c>
      <c r="F256" s="31">
        <f t="shared" ref="F256:F279" si="9">ROUND(D256*E256,2)</f>
        <v>20495892.48</v>
      </c>
      <c r="H256" s="144"/>
      <c r="I256" s="145"/>
    </row>
    <row r="257" spans="1:9" s="33" customFormat="1">
      <c r="A257" s="26">
        <v>3.2</v>
      </c>
      <c r="B257" s="59" t="s">
        <v>28</v>
      </c>
      <c r="C257" s="28" t="s">
        <v>22</v>
      </c>
      <c r="D257" s="29">
        <v>34</v>
      </c>
      <c r="E257" s="30">
        <v>875941.15</v>
      </c>
      <c r="F257" s="31">
        <f t="shared" si="9"/>
        <v>29781999.100000001</v>
      </c>
      <c r="H257" s="144"/>
      <c r="I257" s="145"/>
    </row>
    <row r="258" spans="1:9" s="33" customFormat="1">
      <c r="A258" s="26">
        <v>3.3</v>
      </c>
      <c r="B258" s="59" t="s">
        <v>29</v>
      </c>
      <c r="C258" s="28" t="s">
        <v>27</v>
      </c>
      <c r="D258" s="29">
        <v>6268</v>
      </c>
      <c r="E258" s="30">
        <v>5652.48</v>
      </c>
      <c r="F258" s="31">
        <f t="shared" si="9"/>
        <v>35429744.640000001</v>
      </c>
      <c r="H258" s="144"/>
      <c r="I258" s="145"/>
    </row>
    <row r="259" spans="1:9" s="33" customFormat="1">
      <c r="A259" s="26">
        <v>3.4</v>
      </c>
      <c r="B259" s="59" t="s">
        <v>30</v>
      </c>
      <c r="C259" s="28" t="s">
        <v>22</v>
      </c>
      <c r="D259" s="29">
        <v>16</v>
      </c>
      <c r="E259" s="30">
        <v>1305949.01</v>
      </c>
      <c r="F259" s="31">
        <f t="shared" si="9"/>
        <v>20895184.16</v>
      </c>
      <c r="H259" s="144"/>
      <c r="I259" s="145"/>
    </row>
    <row r="260" spans="1:9" s="33" customFormat="1">
      <c r="A260" s="26">
        <v>3.5</v>
      </c>
      <c r="B260" s="59" t="s">
        <v>31</v>
      </c>
      <c r="C260" s="28" t="s">
        <v>27</v>
      </c>
      <c r="D260" s="151">
        <v>1252</v>
      </c>
      <c r="E260" s="30">
        <v>5524.67</v>
      </c>
      <c r="F260" s="31">
        <f t="shared" si="9"/>
        <v>6916886.8399999999</v>
      </c>
      <c r="H260" s="144"/>
      <c r="I260" s="145"/>
    </row>
    <row r="261" spans="1:9" s="33" customFormat="1">
      <c r="A261" s="26">
        <v>3.6</v>
      </c>
      <c r="B261" s="59" t="s">
        <v>32</v>
      </c>
      <c r="C261" s="28" t="s">
        <v>22</v>
      </c>
      <c r="D261" s="151">
        <v>20</v>
      </c>
      <c r="E261" s="30">
        <v>584874.41</v>
      </c>
      <c r="F261" s="31">
        <f t="shared" si="9"/>
        <v>11697488.199999999</v>
      </c>
      <c r="H261" s="144"/>
      <c r="I261" s="145"/>
    </row>
    <row r="262" spans="1:9" s="33" customFormat="1">
      <c r="A262" s="48">
        <v>3.13</v>
      </c>
      <c r="B262" s="59" t="s">
        <v>37</v>
      </c>
      <c r="C262" s="28" t="s">
        <v>27</v>
      </c>
      <c r="D262" s="151">
        <v>3768</v>
      </c>
      <c r="E262" s="30">
        <v>5652.48</v>
      </c>
      <c r="F262" s="31">
        <f t="shared" si="9"/>
        <v>21298544.640000001</v>
      </c>
      <c r="H262" s="144"/>
      <c r="I262" s="145"/>
    </row>
    <row r="263" spans="1:9" s="33" customFormat="1">
      <c r="A263" s="48">
        <v>3.14</v>
      </c>
      <c r="B263" s="59" t="s">
        <v>476</v>
      </c>
      <c r="C263" s="28" t="s">
        <v>22</v>
      </c>
      <c r="D263" s="151">
        <v>41</v>
      </c>
      <c r="E263" s="30">
        <v>919401.32</v>
      </c>
      <c r="F263" s="31">
        <f t="shared" si="9"/>
        <v>37695454.119999997</v>
      </c>
      <c r="H263" s="144"/>
      <c r="I263" s="145"/>
    </row>
    <row r="264" spans="1:9" s="33" customFormat="1">
      <c r="A264" s="48">
        <v>3.19</v>
      </c>
      <c r="B264" s="59" t="s">
        <v>39</v>
      </c>
      <c r="C264" s="28" t="s">
        <v>27</v>
      </c>
      <c r="D264" s="151">
        <v>14040</v>
      </c>
      <c r="E264" s="30">
        <v>13183.74</v>
      </c>
      <c r="F264" s="31">
        <f t="shared" si="9"/>
        <v>185099709.59999999</v>
      </c>
      <c r="H264" s="144"/>
      <c r="I264" s="145"/>
    </row>
    <row r="265" spans="1:9" s="33" customFormat="1">
      <c r="A265" s="48" t="s">
        <v>477</v>
      </c>
      <c r="B265" s="59" t="s">
        <v>478</v>
      </c>
      <c r="C265" s="28" t="s">
        <v>22</v>
      </c>
      <c r="D265" s="151">
        <v>204</v>
      </c>
      <c r="E265" s="30">
        <v>862926.18</v>
      </c>
      <c r="F265" s="31">
        <f t="shared" si="9"/>
        <v>176036940.72</v>
      </c>
      <c r="H265" s="144"/>
      <c r="I265" s="145"/>
    </row>
    <row r="266" spans="1:9">
      <c r="A266" s="60">
        <v>4</v>
      </c>
      <c r="B266" s="61" t="s">
        <v>479</v>
      </c>
      <c r="C266" s="62"/>
      <c r="D266" s="152"/>
      <c r="E266" s="30">
        <v>0</v>
      </c>
      <c r="F266" s="63"/>
      <c r="H266" s="144"/>
      <c r="I266" s="145"/>
    </row>
    <row r="267" spans="1:9" s="33" customFormat="1" ht="24">
      <c r="A267" s="64" t="s">
        <v>42</v>
      </c>
      <c r="B267" s="56" t="s">
        <v>43</v>
      </c>
      <c r="C267" s="51" t="s">
        <v>11</v>
      </c>
      <c r="D267" s="65">
        <v>182.38</v>
      </c>
      <c r="E267" s="30">
        <v>114825.48</v>
      </c>
      <c r="F267" s="31">
        <f t="shared" si="9"/>
        <v>20941871.039999999</v>
      </c>
      <c r="H267" s="144"/>
      <c r="I267" s="145"/>
    </row>
    <row r="268" spans="1:9" s="33" customFormat="1" ht="24">
      <c r="A268" s="64" t="s">
        <v>55</v>
      </c>
      <c r="B268" s="66" t="s">
        <v>56</v>
      </c>
      <c r="C268" s="51" t="s">
        <v>52</v>
      </c>
      <c r="D268" s="65">
        <v>43.6</v>
      </c>
      <c r="E268" s="30">
        <v>91949.81</v>
      </c>
      <c r="F268" s="31">
        <f t="shared" si="9"/>
        <v>4009011.72</v>
      </c>
      <c r="H268" s="144"/>
      <c r="I268" s="145"/>
    </row>
    <row r="269" spans="1:9" s="33" customFormat="1" ht="24">
      <c r="A269" s="64" t="s">
        <v>480</v>
      </c>
      <c r="B269" s="66" t="s">
        <v>481</v>
      </c>
      <c r="C269" s="51" t="s">
        <v>52</v>
      </c>
      <c r="D269" s="65">
        <v>3</v>
      </c>
      <c r="E269" s="30">
        <v>118791.93</v>
      </c>
      <c r="F269" s="31">
        <f t="shared" si="9"/>
        <v>356375.79</v>
      </c>
      <c r="H269" s="144"/>
      <c r="I269" s="145"/>
    </row>
    <row r="270" spans="1:9" s="33" customFormat="1">
      <c r="A270" s="64" t="s">
        <v>57</v>
      </c>
      <c r="B270" s="66" t="s">
        <v>58</v>
      </c>
      <c r="C270" s="51" t="s">
        <v>52</v>
      </c>
      <c r="D270" s="65">
        <v>62</v>
      </c>
      <c r="E270" s="30">
        <v>83607.509999999995</v>
      </c>
      <c r="F270" s="31">
        <f t="shared" si="9"/>
        <v>5183665.62</v>
      </c>
      <c r="H270" s="144"/>
      <c r="I270" s="145"/>
    </row>
    <row r="271" spans="1:9" s="33" customFormat="1">
      <c r="A271" s="64" t="s">
        <v>59</v>
      </c>
      <c r="B271" s="66" t="s">
        <v>60</v>
      </c>
      <c r="C271" s="51" t="s">
        <v>52</v>
      </c>
      <c r="D271" s="65">
        <v>123.2</v>
      </c>
      <c r="E271" s="30">
        <v>88072.06</v>
      </c>
      <c r="F271" s="31">
        <f t="shared" si="9"/>
        <v>10850477.789999999</v>
      </c>
      <c r="H271" s="144"/>
      <c r="I271" s="145"/>
    </row>
    <row r="272" spans="1:9" s="33" customFormat="1" ht="24">
      <c r="A272" s="64" t="s">
        <v>482</v>
      </c>
      <c r="B272" s="66" t="s">
        <v>483</v>
      </c>
      <c r="C272" s="51" t="s">
        <v>52</v>
      </c>
      <c r="D272" s="65">
        <v>41.8</v>
      </c>
      <c r="E272" s="30">
        <v>184925.2</v>
      </c>
      <c r="F272" s="31">
        <f t="shared" si="9"/>
        <v>7729873.3600000003</v>
      </c>
      <c r="H272" s="144"/>
      <c r="I272" s="145"/>
    </row>
    <row r="273" spans="1:9">
      <c r="A273" s="60">
        <v>5</v>
      </c>
      <c r="B273" s="137" t="s">
        <v>484</v>
      </c>
      <c r="C273" s="62"/>
      <c r="D273" s="152"/>
      <c r="E273" s="30">
        <v>0</v>
      </c>
      <c r="F273" s="63"/>
      <c r="H273" s="144"/>
      <c r="I273" s="145"/>
    </row>
    <row r="274" spans="1:9" s="33" customFormat="1" ht="30" customHeight="1">
      <c r="A274" s="67" t="s">
        <v>77</v>
      </c>
      <c r="B274" s="68" t="s">
        <v>485</v>
      </c>
      <c r="C274" s="67" t="s">
        <v>11</v>
      </c>
      <c r="D274" s="65">
        <v>251.6</v>
      </c>
      <c r="E274" s="30">
        <v>41809.129999999997</v>
      </c>
      <c r="F274" s="31">
        <f t="shared" si="9"/>
        <v>10519177.109999999</v>
      </c>
      <c r="H274" s="144"/>
      <c r="I274" s="145"/>
    </row>
    <row r="275" spans="1:9" s="33" customFormat="1" ht="24">
      <c r="A275" s="69" t="s">
        <v>79</v>
      </c>
      <c r="B275" s="70" t="s">
        <v>80</v>
      </c>
      <c r="C275" s="69" t="s">
        <v>11</v>
      </c>
      <c r="D275" s="65">
        <v>257.16000000000003</v>
      </c>
      <c r="E275" s="30">
        <v>43156.76</v>
      </c>
      <c r="F275" s="31">
        <f t="shared" si="9"/>
        <v>11098192.4</v>
      </c>
      <c r="H275" s="144"/>
      <c r="I275" s="145"/>
    </row>
    <row r="276" spans="1:9" s="33" customFormat="1" ht="24">
      <c r="A276" s="67" t="s">
        <v>81</v>
      </c>
      <c r="B276" s="68" t="s">
        <v>486</v>
      </c>
      <c r="C276" s="67" t="s">
        <v>52</v>
      </c>
      <c r="D276" s="65">
        <v>37.700000000000003</v>
      </c>
      <c r="E276" s="30">
        <v>44479.1</v>
      </c>
      <c r="F276" s="31">
        <f t="shared" si="9"/>
        <v>1676862.07</v>
      </c>
      <c r="H276" s="144"/>
      <c r="I276" s="145"/>
    </row>
    <row r="277" spans="1:9" s="33" customFormat="1" ht="24">
      <c r="A277" s="67" t="s">
        <v>83</v>
      </c>
      <c r="B277" s="68" t="s">
        <v>487</v>
      </c>
      <c r="C277" s="67" t="s">
        <v>11</v>
      </c>
      <c r="D277" s="65">
        <v>403.66</v>
      </c>
      <c r="E277" s="30">
        <v>25602.62</v>
      </c>
      <c r="F277" s="31">
        <f t="shared" si="9"/>
        <v>10334753.59</v>
      </c>
      <c r="H277" s="144"/>
      <c r="I277" s="145"/>
    </row>
    <row r="278" spans="1:9" s="33" customFormat="1" ht="24">
      <c r="A278" s="67" t="s">
        <v>85</v>
      </c>
      <c r="B278" s="68" t="s">
        <v>488</v>
      </c>
      <c r="C278" s="67" t="s">
        <v>11</v>
      </c>
      <c r="D278" s="65">
        <v>211.63</v>
      </c>
      <c r="E278" s="30">
        <v>37363.879999999997</v>
      </c>
      <c r="F278" s="31">
        <f t="shared" si="9"/>
        <v>7907317.9199999999</v>
      </c>
      <c r="H278" s="144"/>
      <c r="I278" s="145"/>
    </row>
    <row r="279" spans="1:9" s="33" customFormat="1" ht="24">
      <c r="A279" s="67" t="s">
        <v>87</v>
      </c>
      <c r="B279" s="68" t="s">
        <v>489</v>
      </c>
      <c r="C279" s="67" t="s">
        <v>11</v>
      </c>
      <c r="D279" s="65">
        <v>194.69</v>
      </c>
      <c r="E279" s="30">
        <v>70615.14</v>
      </c>
      <c r="F279" s="31">
        <f t="shared" si="9"/>
        <v>13748061.609999999</v>
      </c>
      <c r="H279" s="144"/>
      <c r="I279" s="145"/>
    </row>
    <row r="280" spans="1:9">
      <c r="A280" s="71">
        <v>12</v>
      </c>
      <c r="B280" s="138" t="s">
        <v>490</v>
      </c>
      <c r="C280" s="72"/>
      <c r="D280" s="153"/>
      <c r="E280" s="30">
        <v>0</v>
      </c>
      <c r="F280" s="63"/>
      <c r="H280" s="144"/>
      <c r="I280" s="145"/>
    </row>
    <row r="281" spans="1:9">
      <c r="A281" s="73"/>
      <c r="B281" s="74" t="s">
        <v>491</v>
      </c>
      <c r="C281" s="73"/>
      <c r="D281" s="154"/>
      <c r="E281" s="30">
        <v>0</v>
      </c>
      <c r="F281" s="75"/>
      <c r="H281" s="144"/>
      <c r="I281" s="145"/>
    </row>
    <row r="282" spans="1:9" s="33" customFormat="1" ht="35.25" customHeight="1">
      <c r="A282" s="69" t="s">
        <v>349</v>
      </c>
      <c r="B282" s="70" t="s">
        <v>350</v>
      </c>
      <c r="C282" s="69" t="s">
        <v>11</v>
      </c>
      <c r="D282" s="65">
        <v>5.0999999999999996</v>
      </c>
      <c r="E282" s="30">
        <v>273934.08000000002</v>
      </c>
      <c r="F282" s="31">
        <f t="shared" ref="F282" si="10">ROUND(D282*E282,2)</f>
        <v>1397063.81</v>
      </c>
      <c r="H282" s="144"/>
      <c r="I282" s="145"/>
    </row>
    <row r="283" spans="1:9">
      <c r="A283" s="60">
        <v>15</v>
      </c>
      <c r="B283" s="61" t="s">
        <v>492</v>
      </c>
      <c r="C283" s="62"/>
      <c r="D283" s="152"/>
      <c r="E283" s="30">
        <v>0</v>
      </c>
      <c r="F283" s="63"/>
      <c r="H283" s="144"/>
      <c r="I283" s="145"/>
    </row>
    <row r="284" spans="1:9" s="33" customFormat="1" ht="31.5" customHeight="1">
      <c r="A284" s="69" t="s">
        <v>493</v>
      </c>
      <c r="B284" s="70" t="s">
        <v>494</v>
      </c>
      <c r="C284" s="69" t="s">
        <v>11</v>
      </c>
      <c r="D284" s="65">
        <v>208.57</v>
      </c>
      <c r="E284" s="30">
        <v>245961.99</v>
      </c>
      <c r="F284" s="31">
        <f t="shared" ref="F284:F290" si="11">ROUND(D284*E284,2)</f>
        <v>51300292.25</v>
      </c>
      <c r="H284" s="144"/>
      <c r="I284" s="145"/>
    </row>
    <row r="285" spans="1:9">
      <c r="A285" s="60">
        <v>17</v>
      </c>
      <c r="B285" s="61" t="s">
        <v>495</v>
      </c>
      <c r="C285" s="62"/>
      <c r="D285" s="152"/>
      <c r="E285" s="30">
        <v>0</v>
      </c>
      <c r="F285" s="63"/>
      <c r="H285" s="144"/>
      <c r="I285" s="145"/>
    </row>
    <row r="286" spans="1:9" s="33" customFormat="1" ht="24">
      <c r="A286" s="69" t="s">
        <v>411</v>
      </c>
      <c r="B286" s="70" t="s">
        <v>412</v>
      </c>
      <c r="C286" s="69" t="s">
        <v>52</v>
      </c>
      <c r="D286" s="65">
        <v>19</v>
      </c>
      <c r="E286" s="30">
        <v>22386.45</v>
      </c>
      <c r="F286" s="31">
        <f t="shared" si="11"/>
        <v>425342.55</v>
      </c>
      <c r="H286" s="144"/>
      <c r="I286" s="145"/>
    </row>
    <row r="287" spans="1:9" s="33" customFormat="1" ht="24">
      <c r="A287" s="69" t="s">
        <v>413</v>
      </c>
      <c r="B287" s="70" t="s">
        <v>496</v>
      </c>
      <c r="C287" s="69" t="s">
        <v>11</v>
      </c>
      <c r="D287" s="65">
        <v>3.6</v>
      </c>
      <c r="E287" s="30">
        <v>33142.29</v>
      </c>
      <c r="F287" s="31">
        <f t="shared" si="11"/>
        <v>119312.24</v>
      </c>
      <c r="H287" s="144"/>
      <c r="I287" s="145"/>
    </row>
    <row r="288" spans="1:9" s="33" customFormat="1" ht="24">
      <c r="A288" s="76" t="s">
        <v>415</v>
      </c>
      <c r="B288" s="70" t="s">
        <v>412</v>
      </c>
      <c r="C288" s="76" t="s">
        <v>11</v>
      </c>
      <c r="D288" s="65">
        <v>253.51</v>
      </c>
      <c r="E288" s="30">
        <v>33075.519999999997</v>
      </c>
      <c r="F288" s="31">
        <f t="shared" si="11"/>
        <v>8384975.0800000001</v>
      </c>
      <c r="H288" s="144"/>
      <c r="I288" s="145"/>
    </row>
    <row r="289" spans="1:9" s="33" customFormat="1" ht="24">
      <c r="A289" s="69" t="s">
        <v>416</v>
      </c>
      <c r="B289" s="77" t="s">
        <v>497</v>
      </c>
      <c r="C289" s="69" t="s">
        <v>11</v>
      </c>
      <c r="D289" s="65">
        <v>251.6</v>
      </c>
      <c r="E289" s="30">
        <v>23825.57</v>
      </c>
      <c r="F289" s="31">
        <f t="shared" si="11"/>
        <v>5994513.4100000001</v>
      </c>
      <c r="H289" s="144"/>
      <c r="I289" s="145"/>
    </row>
    <row r="290" spans="1:9" s="33" customFormat="1">
      <c r="A290" s="67" t="s">
        <v>418</v>
      </c>
      <c r="B290" s="70" t="s">
        <v>419</v>
      </c>
      <c r="C290" s="67" t="s">
        <v>52</v>
      </c>
      <c r="D290" s="65">
        <v>18.7</v>
      </c>
      <c r="E290" s="30">
        <v>19340.97</v>
      </c>
      <c r="F290" s="31">
        <f t="shared" si="11"/>
        <v>361676.14</v>
      </c>
      <c r="H290" s="144"/>
      <c r="I290" s="145"/>
    </row>
    <row r="291" spans="1:9">
      <c r="A291" s="60">
        <v>21</v>
      </c>
      <c r="B291" s="61" t="s">
        <v>498</v>
      </c>
      <c r="C291" s="62"/>
      <c r="D291" s="152"/>
      <c r="E291" s="30">
        <v>0</v>
      </c>
      <c r="F291" s="63"/>
      <c r="H291" s="144"/>
      <c r="I291" s="145"/>
    </row>
    <row r="292" spans="1:9">
      <c r="A292" s="78"/>
      <c r="B292" s="79" t="s">
        <v>422</v>
      </c>
      <c r="C292" s="78"/>
      <c r="D292" s="155"/>
      <c r="E292" s="30">
        <v>0</v>
      </c>
      <c r="F292" s="80"/>
      <c r="H292" s="144"/>
      <c r="I292" s="145"/>
    </row>
    <row r="293" spans="1:9" s="33" customFormat="1" ht="24">
      <c r="A293" s="69" t="s">
        <v>499</v>
      </c>
      <c r="B293" s="70" t="s">
        <v>500</v>
      </c>
      <c r="C293" s="69" t="s">
        <v>5</v>
      </c>
      <c r="D293" s="156">
        <v>2</v>
      </c>
      <c r="E293" s="30">
        <v>789461.88</v>
      </c>
      <c r="F293" s="31">
        <f t="shared" ref="F293" si="12">ROUND(D293*E293,2)</f>
        <v>1578923.76</v>
      </c>
      <c r="H293" s="144"/>
      <c r="I293" s="145"/>
    </row>
    <row r="294" spans="1:9">
      <c r="A294" s="81"/>
      <c r="B294" s="82" t="s">
        <v>501</v>
      </c>
      <c r="C294" s="83"/>
      <c r="D294" s="157"/>
      <c r="E294" s="84"/>
      <c r="F294" s="85">
        <f>SUM(F11:F293)</f>
        <v>5393988785.7799997</v>
      </c>
      <c r="H294" s="146"/>
      <c r="I294" s="85"/>
    </row>
    <row r="295" spans="1:9" s="89" customFormat="1">
      <c r="A295" s="168" t="s">
        <v>502</v>
      </c>
      <c r="B295" s="169"/>
      <c r="C295" s="86"/>
      <c r="D295" s="158"/>
      <c r="E295" s="87"/>
      <c r="F295" s="88"/>
    </row>
    <row r="296" spans="1:9" s="89" customFormat="1">
      <c r="A296" s="170" t="s">
        <v>503</v>
      </c>
      <c r="B296" s="171"/>
      <c r="C296" s="90">
        <v>0.21</v>
      </c>
      <c r="D296" s="159"/>
      <c r="E296" s="91"/>
      <c r="F296" s="92">
        <f>ROUND(+F294*C296,2)</f>
        <v>1132737645.01</v>
      </c>
      <c r="I296" s="92"/>
    </row>
    <row r="297" spans="1:9" s="89" customFormat="1">
      <c r="A297" s="172" t="s">
        <v>504</v>
      </c>
      <c r="B297" s="173"/>
      <c r="C297" s="93">
        <v>0.01</v>
      </c>
      <c r="D297" s="160"/>
      <c r="E297" s="94"/>
      <c r="F297" s="95">
        <f>ROUND(+F294*C297,2)</f>
        <v>53939887.859999999</v>
      </c>
      <c r="I297" s="92"/>
    </row>
    <row r="298" spans="1:9" s="89" customFormat="1">
      <c r="A298" s="172" t="s">
        <v>505</v>
      </c>
      <c r="B298" s="173"/>
      <c r="C298" s="93">
        <v>0.05</v>
      </c>
      <c r="D298" s="160"/>
      <c r="E298" s="94"/>
      <c r="F298" s="96">
        <f>ROUND(+F294*C298,0)</f>
        <v>269699439</v>
      </c>
      <c r="I298" s="92"/>
    </row>
    <row r="299" spans="1:9" s="89" customFormat="1">
      <c r="A299" s="172" t="s">
        <v>506</v>
      </c>
      <c r="B299" s="173"/>
      <c r="C299" s="97">
        <v>0.19</v>
      </c>
      <c r="D299" s="160"/>
      <c r="E299" s="94"/>
      <c r="F299" s="96">
        <f>ROUND(+F298*C299,2)</f>
        <v>51242893.409999996</v>
      </c>
      <c r="I299" s="92"/>
    </row>
    <row r="300" spans="1:9" s="89" customFormat="1">
      <c r="A300" s="174" t="s">
        <v>507</v>
      </c>
      <c r="B300" s="175"/>
      <c r="C300" s="98"/>
      <c r="D300" s="161"/>
      <c r="E300" s="99"/>
      <c r="F300" s="100">
        <f>SUM(F296:F299)</f>
        <v>1507619865.28</v>
      </c>
      <c r="G300" s="101"/>
      <c r="I300" s="100"/>
    </row>
    <row r="301" spans="1:9" s="106" customFormat="1" ht="15.75" thickBot="1">
      <c r="A301" s="176" t="s">
        <v>508</v>
      </c>
      <c r="B301" s="177"/>
      <c r="C301" s="102"/>
      <c r="D301" s="162"/>
      <c r="E301" s="103"/>
      <c r="F301" s="104">
        <f>SUM(F294+F300)</f>
        <v>6901608651.0599995</v>
      </c>
      <c r="G301" s="105"/>
      <c r="I301" s="104"/>
    </row>
    <row r="302" spans="1:9">
      <c r="F302" s="109"/>
    </row>
    <row r="303" spans="1:9" ht="19.5">
      <c r="A303" s="167" t="s">
        <v>509</v>
      </c>
      <c r="B303" s="167"/>
      <c r="C303" s="167"/>
      <c r="D303" s="167"/>
      <c r="E303" s="167"/>
      <c r="F303" s="110">
        <f>F301</f>
        <v>6901608651.0599995</v>
      </c>
      <c r="G303" s="111"/>
      <c r="H303" s="25"/>
      <c r="I303" s="110"/>
    </row>
    <row r="304" spans="1:9" ht="15.75" thickBot="1"/>
    <row r="305" spans="1:13">
      <c r="A305" s="112">
        <v>30</v>
      </c>
      <c r="B305" s="113" t="s">
        <v>510</v>
      </c>
      <c r="C305" s="114"/>
      <c r="D305" s="163"/>
      <c r="E305" s="115"/>
      <c r="F305" s="116"/>
    </row>
    <row r="306" spans="1:13">
      <c r="A306" s="117" t="s">
        <v>511</v>
      </c>
      <c r="B306" s="118" t="s">
        <v>512</v>
      </c>
      <c r="C306" s="51" t="s">
        <v>5</v>
      </c>
      <c r="D306" s="29">
        <v>0.5</v>
      </c>
      <c r="E306" s="141">
        <v>22127383.68</v>
      </c>
      <c r="F306" s="207">
        <f>+E306*D306</f>
        <v>11063691.84</v>
      </c>
      <c r="I306" s="143"/>
    </row>
    <row r="307" spans="1:13">
      <c r="A307" s="117" t="s">
        <v>513</v>
      </c>
      <c r="B307" s="118" t="s">
        <v>514</v>
      </c>
      <c r="C307" s="51" t="s">
        <v>5</v>
      </c>
      <c r="D307" s="29">
        <v>1</v>
      </c>
      <c r="E307" s="141">
        <v>21306000</v>
      </c>
      <c r="F307" s="119">
        <f>+E307*D307</f>
        <v>21306000</v>
      </c>
      <c r="I307" s="143"/>
    </row>
    <row r="308" spans="1:13">
      <c r="A308" s="117" t="s">
        <v>515</v>
      </c>
      <c r="B308" s="118" t="s">
        <v>516</v>
      </c>
      <c r="C308" s="51" t="s">
        <v>5</v>
      </c>
      <c r="D308" s="29">
        <v>1</v>
      </c>
      <c r="E308" s="141">
        <v>28960773.440000001</v>
      </c>
      <c r="F308" s="119">
        <f>+E308*D308</f>
        <v>28960773.440000001</v>
      </c>
      <c r="I308" s="143"/>
    </row>
    <row r="309" spans="1:13" ht="15.75" thickBot="1">
      <c r="A309" s="120"/>
      <c r="B309" s="121" t="s">
        <v>501</v>
      </c>
      <c r="C309" s="122"/>
      <c r="D309" s="164"/>
      <c r="E309" s="123"/>
      <c r="F309" s="124">
        <f>SUM(F306:F308)</f>
        <v>61330465.280000001</v>
      </c>
      <c r="I309" s="124"/>
    </row>
    <row r="310" spans="1:13" ht="15.75">
      <c r="A310" s="178" t="s">
        <v>517</v>
      </c>
      <c r="B310" s="179"/>
      <c r="C310" s="125"/>
      <c r="D310" s="165"/>
      <c r="E310" s="126"/>
      <c r="F310" s="127">
        <f>+F309</f>
        <v>61330465.280000001</v>
      </c>
      <c r="I310" s="127"/>
    </row>
    <row r="311" spans="1:13">
      <c r="A311" s="180" t="s">
        <v>518</v>
      </c>
      <c r="B311" s="181"/>
      <c r="C311" s="128">
        <v>0.19</v>
      </c>
      <c r="D311" s="166"/>
      <c r="E311" s="129"/>
      <c r="F311" s="130">
        <f>+C311*F310</f>
        <v>11652788.403200001</v>
      </c>
      <c r="I311" s="130"/>
    </row>
    <row r="312" spans="1:13" ht="15.75">
      <c r="A312" s="182" t="s">
        <v>519</v>
      </c>
      <c r="B312" s="183"/>
      <c r="C312" s="183"/>
      <c r="D312" s="183"/>
      <c r="E312" s="183"/>
      <c r="F312" s="131">
        <f>SUM(F310:F311)</f>
        <v>72983253.683200002</v>
      </c>
      <c r="I312" s="131"/>
    </row>
    <row r="313" spans="1:13" ht="15.75">
      <c r="A313" s="132"/>
      <c r="B313" s="140"/>
      <c r="C313" s="132"/>
      <c r="D313" s="132"/>
      <c r="E313" s="132"/>
      <c r="F313" s="133"/>
    </row>
    <row r="314" spans="1:13" ht="19.5">
      <c r="A314" s="167" t="s">
        <v>520</v>
      </c>
      <c r="B314" s="167"/>
      <c r="C314" s="167"/>
      <c r="D314" s="167"/>
      <c r="E314" s="167"/>
      <c r="F314" s="134">
        <f>+F303+F312</f>
        <v>6974591904.7431993</v>
      </c>
      <c r="G314" s="111"/>
      <c r="H314" s="25"/>
      <c r="I314" s="134"/>
      <c r="L314" s="143"/>
      <c r="M314" s="111"/>
    </row>
    <row r="316" spans="1:13">
      <c r="I316" s="147"/>
    </row>
    <row r="318" spans="1:13" ht="123" customHeight="1"/>
    <row r="319" spans="1:13">
      <c r="B319" s="139" t="s">
        <v>522</v>
      </c>
    </row>
    <row r="320" spans="1:13">
      <c r="B320" s="139" t="s">
        <v>523</v>
      </c>
    </row>
  </sheetData>
  <sheetProtection algorithmName="SHA-512" hashValue="dZhgV7T6BWOLNi25vuMexGxtIozgLexTMZg6bHTvdRaA4802+McNiJrXI1MjvW3Ru6lQPB+dKGQemXRiNh6vOg==" saltValue="fTSGBz4CQvokTmEISz6CMw==" spinCount="100000" formatCells="0" formatColumns="0" sort="0" autoFilter="0"/>
  <mergeCells count="22">
    <mergeCell ref="A301:B301"/>
    <mergeCell ref="A303:E303"/>
    <mergeCell ref="A310:B310"/>
    <mergeCell ref="A311:B311"/>
    <mergeCell ref="A312:E312"/>
    <mergeCell ref="A314:E314"/>
    <mergeCell ref="A295:B295"/>
    <mergeCell ref="A296:B296"/>
    <mergeCell ref="A297:B297"/>
    <mergeCell ref="A298:B298"/>
    <mergeCell ref="A299:B299"/>
    <mergeCell ref="A300:B300"/>
    <mergeCell ref="A1:D2"/>
    <mergeCell ref="F1:F2"/>
    <mergeCell ref="B4:F4"/>
    <mergeCell ref="B5:F5"/>
    <mergeCell ref="A7:A8"/>
    <mergeCell ref="B7:B8"/>
    <mergeCell ref="C7:C8"/>
    <mergeCell ref="D7:D8"/>
    <mergeCell ref="E7:E8"/>
    <mergeCell ref="F7:F8"/>
  </mergeCells>
  <printOptions horizontalCentered="1"/>
  <pageMargins left="0.70866141732283472" right="0.70866141732283472" top="0.74803149606299213" bottom="0.74803149606299213" header="0.31496062992125984" footer="0.31496062992125984"/>
  <pageSetup scale="50" fitToWidth="0" fitToHeight="0" orientation="portrait" r:id="rId1"/>
  <rowBreaks count="9" manualBreakCount="9">
    <brk id="47" max="5" man="1"/>
    <brk id="81" max="5" man="1"/>
    <brk id="114" max="5" man="1"/>
    <brk id="144" max="5" man="1"/>
    <brk id="172" max="5" man="1"/>
    <brk id="193" max="5" man="1"/>
    <brk id="210" max="5" man="1"/>
    <brk id="236" max="5" man="1"/>
    <brk id="276" max="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0"/>
  <sheetViews>
    <sheetView view="pageBreakPreview" zoomScale="80" zoomScaleNormal="85" zoomScaleSheetLayoutView="80" workbookViewId="0">
      <pane ySplit="8" topLeftCell="A276" activePane="bottomLeft" state="frozen"/>
      <selection pane="bottomLeft" activeCell="E282" sqref="E282"/>
    </sheetView>
  </sheetViews>
  <sheetFormatPr baseColWidth="10" defaultRowHeight="15"/>
  <cols>
    <col min="1" max="1" width="12.140625" style="107" customWidth="1"/>
    <col min="2" max="2" width="90.5703125" style="139" customWidth="1"/>
    <col min="3" max="3" width="10.42578125" style="108" bestFit="1" customWidth="1"/>
    <col min="4" max="4" width="15.5703125" style="108" customWidth="1"/>
    <col min="5" max="5" width="22.7109375" style="3" customWidth="1"/>
    <col min="6" max="6" width="27.7109375" style="3" bestFit="1" customWidth="1"/>
    <col min="7" max="7" width="9.140625" style="3" customWidth="1"/>
    <col min="8" max="8" width="16.28515625" style="3" bestFit="1" customWidth="1"/>
    <col min="9" max="9" width="26" style="3" bestFit="1" customWidth="1"/>
    <col min="10" max="11" width="11.42578125" style="3"/>
    <col min="12" max="12" width="18.85546875" style="3" bestFit="1" customWidth="1"/>
    <col min="13" max="13" width="16" style="3" bestFit="1" customWidth="1"/>
    <col min="14" max="16384" width="11.42578125" style="3"/>
  </cols>
  <sheetData>
    <row r="1" spans="1:9" ht="39.75" customHeight="1">
      <c r="A1" s="184" t="s">
        <v>521</v>
      </c>
      <c r="B1" s="185"/>
      <c r="C1" s="185"/>
      <c r="D1" s="186"/>
      <c r="E1" s="1"/>
      <c r="F1" s="190"/>
      <c r="G1" s="2"/>
    </row>
    <row r="2" spans="1:9" ht="39.75" customHeight="1">
      <c r="A2" s="187"/>
      <c r="B2" s="188"/>
      <c r="C2" s="188"/>
      <c r="D2" s="189"/>
      <c r="E2" s="4"/>
      <c r="F2" s="191"/>
      <c r="G2" s="2"/>
    </row>
    <row r="3" spans="1:9" ht="18">
      <c r="A3" s="5"/>
      <c r="B3" s="135"/>
      <c r="C3" s="6"/>
      <c r="D3" s="148"/>
      <c r="E3" s="7"/>
      <c r="F3" s="8"/>
      <c r="G3" s="2"/>
    </row>
    <row r="4" spans="1:9">
      <c r="A4" s="9" t="s">
        <v>0</v>
      </c>
      <c r="B4" s="192" t="s">
        <v>1</v>
      </c>
      <c r="C4" s="193"/>
      <c r="D4" s="193"/>
      <c r="E4" s="193"/>
      <c r="F4" s="194"/>
      <c r="G4" s="2"/>
    </row>
    <row r="5" spans="1:9">
      <c r="A5" s="9"/>
      <c r="B5" s="192" t="s">
        <v>2</v>
      </c>
      <c r="C5" s="193"/>
      <c r="D5" s="193"/>
      <c r="E5" s="193"/>
      <c r="F5" s="194"/>
      <c r="G5" s="2"/>
    </row>
    <row r="6" spans="1:9" ht="18.75" thickBot="1">
      <c r="A6" s="10"/>
      <c r="B6" s="136"/>
      <c r="C6" s="11"/>
      <c r="D6" s="149"/>
      <c r="E6" s="12"/>
      <c r="F6" s="13"/>
      <c r="G6" s="2"/>
    </row>
    <row r="7" spans="1:9">
      <c r="A7" s="195" t="s">
        <v>3</v>
      </c>
      <c r="B7" s="197" t="s">
        <v>4</v>
      </c>
      <c r="C7" s="199" t="s">
        <v>5</v>
      </c>
      <c r="D7" s="201" t="s">
        <v>6</v>
      </c>
      <c r="E7" s="203" t="s">
        <v>7</v>
      </c>
      <c r="F7" s="205" t="s">
        <v>8</v>
      </c>
      <c r="G7" s="14"/>
      <c r="H7" s="208">
        <v>0.97051330664250912</v>
      </c>
      <c r="I7" s="209">
        <f>I316</f>
        <v>0.97081281393595031</v>
      </c>
    </row>
    <row r="8" spans="1:9" ht="15.75" thickBot="1">
      <c r="A8" s="196"/>
      <c r="B8" s="198"/>
      <c r="C8" s="200"/>
      <c r="D8" s="202"/>
      <c r="E8" s="204"/>
      <c r="F8" s="206"/>
    </row>
    <row r="9" spans="1:9">
      <c r="A9" s="15"/>
      <c r="B9" s="16"/>
      <c r="C9" s="17"/>
      <c r="D9" s="150"/>
      <c r="E9" s="18"/>
      <c r="F9" s="19"/>
    </row>
    <row r="10" spans="1:9">
      <c r="A10" s="20">
        <v>1</v>
      </c>
      <c r="B10" s="21" t="s">
        <v>9</v>
      </c>
      <c r="C10" s="22"/>
      <c r="D10" s="35"/>
      <c r="E10" s="23"/>
      <c r="F10" s="24"/>
      <c r="G10" s="25"/>
    </row>
    <row r="11" spans="1:9" s="33" customFormat="1">
      <c r="A11" s="26">
        <v>1.1000000000000001</v>
      </c>
      <c r="B11" s="27" t="s">
        <v>10</v>
      </c>
      <c r="C11" s="28" t="s">
        <v>11</v>
      </c>
      <c r="D11" s="29">
        <v>15500</v>
      </c>
      <c r="E11" s="30">
        <f>ROUND(H11*$H$7,2)</f>
        <v>6987.7</v>
      </c>
      <c r="F11" s="31">
        <f>ROUND(D11*E11,2)</f>
        <v>108309350</v>
      </c>
      <c r="G11" s="32"/>
      <c r="H11" s="144">
        <v>7200</v>
      </c>
      <c r="I11" s="145">
        <f>H11*D11</f>
        <v>111600000</v>
      </c>
    </row>
    <row r="12" spans="1:9" s="33" customFormat="1">
      <c r="A12" s="26">
        <v>1.2</v>
      </c>
      <c r="B12" s="34" t="s">
        <v>12</v>
      </c>
      <c r="C12" s="28" t="s">
        <v>13</v>
      </c>
      <c r="D12" s="29">
        <v>1</v>
      </c>
      <c r="E12" s="30">
        <f>ROUND(H12*$H$7,2)</f>
        <v>26163097.719999999</v>
      </c>
      <c r="F12" s="31">
        <f>ROUND(D12*E12,2)</f>
        <v>26163097.719999999</v>
      </c>
      <c r="H12" s="144">
        <v>26958000</v>
      </c>
      <c r="I12" s="145">
        <f t="shared" ref="I12:I75" si="0">H12*D12</f>
        <v>26958000</v>
      </c>
    </row>
    <row r="13" spans="1:9">
      <c r="A13" s="20">
        <v>2</v>
      </c>
      <c r="B13" s="21" t="s">
        <v>14</v>
      </c>
      <c r="C13" s="22"/>
      <c r="D13" s="35"/>
      <c r="E13" s="36"/>
      <c r="F13" s="37"/>
      <c r="H13" s="144">
        <v>0</v>
      </c>
      <c r="I13" s="145">
        <f t="shared" si="0"/>
        <v>0</v>
      </c>
    </row>
    <row r="14" spans="1:9">
      <c r="A14" s="38">
        <v>2.4</v>
      </c>
      <c r="B14" s="39" t="s">
        <v>15</v>
      </c>
      <c r="C14" s="40"/>
      <c r="D14" s="41"/>
      <c r="E14" s="42"/>
      <c r="F14" s="43"/>
      <c r="H14" s="144">
        <v>0</v>
      </c>
      <c r="I14" s="145">
        <f t="shared" si="0"/>
        <v>0</v>
      </c>
    </row>
    <row r="15" spans="1:9" s="33" customFormat="1" ht="36.75">
      <c r="A15" s="26" t="s">
        <v>16</v>
      </c>
      <c r="B15" s="44" t="s">
        <v>17</v>
      </c>
      <c r="C15" s="28" t="s">
        <v>5</v>
      </c>
      <c r="D15" s="29">
        <v>1</v>
      </c>
      <c r="E15" s="30">
        <f>ROUND(H15*$H$7,2)</f>
        <v>351161363.51999998</v>
      </c>
      <c r="F15" s="31">
        <f>ROUND(D15*E15,2)</f>
        <v>351161363.51999998</v>
      </c>
      <c r="H15" s="144">
        <v>361830550</v>
      </c>
      <c r="I15" s="145">
        <f t="shared" si="0"/>
        <v>361830550</v>
      </c>
    </row>
    <row r="16" spans="1:9">
      <c r="A16" s="38"/>
      <c r="B16" s="45"/>
      <c r="C16" s="40"/>
      <c r="D16" s="41"/>
      <c r="E16" s="42"/>
      <c r="F16" s="43"/>
      <c r="H16" s="144">
        <v>0</v>
      </c>
      <c r="I16" s="145">
        <f t="shared" si="0"/>
        <v>0</v>
      </c>
    </row>
    <row r="17" spans="1:9">
      <c r="A17" s="20">
        <v>3</v>
      </c>
      <c r="B17" s="21" t="s">
        <v>18</v>
      </c>
      <c r="C17" s="22"/>
      <c r="D17" s="35"/>
      <c r="E17" s="36"/>
      <c r="F17" s="37"/>
      <c r="H17" s="144">
        <v>0</v>
      </c>
      <c r="I17" s="145">
        <f t="shared" si="0"/>
        <v>0</v>
      </c>
    </row>
    <row r="18" spans="1:9">
      <c r="A18" s="38">
        <v>3.1</v>
      </c>
      <c r="B18" s="45" t="s">
        <v>19</v>
      </c>
      <c r="C18" s="40"/>
      <c r="D18" s="41"/>
      <c r="E18" s="42"/>
      <c r="F18" s="43"/>
      <c r="H18" s="144">
        <v>0</v>
      </c>
      <c r="I18" s="145">
        <f t="shared" si="0"/>
        <v>0</v>
      </c>
    </row>
    <row r="19" spans="1:9" s="47" customFormat="1" ht="24">
      <c r="A19" s="26" t="s">
        <v>20</v>
      </c>
      <c r="B19" s="46" t="s">
        <v>21</v>
      </c>
      <c r="C19" s="28" t="s">
        <v>22</v>
      </c>
      <c r="D19" s="29">
        <v>626</v>
      </c>
      <c r="E19" s="30">
        <f>ROUND(H19*$H$7,2)</f>
        <v>51143.72</v>
      </c>
      <c r="F19" s="31">
        <f>ROUND(D19*E19,2)</f>
        <v>32015968.719999999</v>
      </c>
      <c r="H19" s="144">
        <v>52697.599999999999</v>
      </c>
      <c r="I19" s="145">
        <f t="shared" si="0"/>
        <v>32988697.599999998</v>
      </c>
    </row>
    <row r="20" spans="1:9" s="47" customFormat="1">
      <c r="A20" s="26" t="s">
        <v>23</v>
      </c>
      <c r="B20" s="46" t="s">
        <v>24</v>
      </c>
      <c r="C20" s="28" t="s">
        <v>22</v>
      </c>
      <c r="D20" s="29">
        <v>274</v>
      </c>
      <c r="E20" s="30">
        <f>ROUND(H20*$H$7,2)</f>
        <v>102498.05</v>
      </c>
      <c r="F20" s="31">
        <f>ROUND(D20*E20,2)</f>
        <v>28084465.699999999</v>
      </c>
      <c r="H20" s="144">
        <v>105612.2</v>
      </c>
      <c r="I20" s="145">
        <f t="shared" si="0"/>
        <v>28937742.800000001</v>
      </c>
    </row>
    <row r="21" spans="1:9">
      <c r="A21" s="38">
        <v>3.2</v>
      </c>
      <c r="B21" s="45" t="s">
        <v>25</v>
      </c>
      <c r="C21" s="40"/>
      <c r="D21" s="41"/>
      <c r="E21" s="42"/>
      <c r="F21" s="43"/>
      <c r="H21" s="144">
        <v>0</v>
      </c>
      <c r="I21" s="145">
        <f t="shared" si="0"/>
        <v>0</v>
      </c>
    </row>
    <row r="22" spans="1:9" s="33" customFormat="1">
      <c r="A22" s="26">
        <v>3.1</v>
      </c>
      <c r="B22" s="27" t="s">
        <v>26</v>
      </c>
      <c r="C22" s="28" t="s">
        <v>27</v>
      </c>
      <c r="D22" s="29">
        <v>10039</v>
      </c>
      <c r="E22" s="30">
        <f>ROUND(H22*$H$7,2)</f>
        <v>5652.48</v>
      </c>
      <c r="F22" s="31">
        <f>ROUND(D22*E22,2)</f>
        <v>56745246.719999999</v>
      </c>
      <c r="H22" s="144">
        <v>5824.22</v>
      </c>
      <c r="I22" s="145">
        <f t="shared" si="0"/>
        <v>58469344.580000006</v>
      </c>
    </row>
    <row r="23" spans="1:9" s="33" customFormat="1">
      <c r="A23" s="26">
        <v>3.2</v>
      </c>
      <c r="B23" s="27" t="s">
        <v>28</v>
      </c>
      <c r="C23" s="28" t="s">
        <v>22</v>
      </c>
      <c r="D23" s="29">
        <v>200</v>
      </c>
      <c r="E23" s="30">
        <f t="shared" ref="E23:E86" si="1">ROUND(H23*$H$7,2)</f>
        <v>875941.15</v>
      </c>
      <c r="F23" s="31">
        <f>ROUND(D23*E23,2)</f>
        <v>175188230</v>
      </c>
      <c r="H23" s="144">
        <v>902554.5</v>
      </c>
      <c r="I23" s="145">
        <f t="shared" si="0"/>
        <v>180510900</v>
      </c>
    </row>
    <row r="24" spans="1:9" s="33" customFormat="1">
      <c r="A24" s="26">
        <v>3.3</v>
      </c>
      <c r="B24" s="27" t="s">
        <v>29</v>
      </c>
      <c r="C24" s="28" t="s">
        <v>27</v>
      </c>
      <c r="D24" s="29">
        <v>23832</v>
      </c>
      <c r="E24" s="30">
        <f t="shared" si="1"/>
        <v>5652.48</v>
      </c>
      <c r="F24" s="31">
        <f>ROUND(D24*E24,2)</f>
        <v>134709903.36000001</v>
      </c>
      <c r="H24" s="144">
        <v>5824.22</v>
      </c>
      <c r="I24" s="145">
        <f t="shared" si="0"/>
        <v>138802811.03999999</v>
      </c>
    </row>
    <row r="25" spans="1:9" s="33" customFormat="1">
      <c r="A25" s="26">
        <v>3.4</v>
      </c>
      <c r="B25" s="27" t="s">
        <v>30</v>
      </c>
      <c r="C25" s="28" t="s">
        <v>22</v>
      </c>
      <c r="D25" s="29">
        <v>80</v>
      </c>
      <c r="E25" s="30">
        <f t="shared" si="1"/>
        <v>1305949.01</v>
      </c>
      <c r="F25" s="31">
        <f>ROUND(D25*E25,2)</f>
        <v>104475920.8</v>
      </c>
      <c r="H25" s="144">
        <v>1345627.1</v>
      </c>
      <c r="I25" s="145">
        <f t="shared" si="0"/>
        <v>107650168</v>
      </c>
    </row>
    <row r="26" spans="1:9" s="33" customFormat="1">
      <c r="A26" s="26">
        <v>3.5</v>
      </c>
      <c r="B26" s="27" t="s">
        <v>31</v>
      </c>
      <c r="C26" s="28" t="s">
        <v>27</v>
      </c>
      <c r="D26" s="29">
        <v>7972</v>
      </c>
      <c r="E26" s="30">
        <f t="shared" si="1"/>
        <v>5524.67</v>
      </c>
      <c r="F26" s="31">
        <f>ROUND(D26*E26,2)</f>
        <v>44042669.240000002</v>
      </c>
      <c r="H26" s="144">
        <v>5692.52</v>
      </c>
      <c r="I26" s="145">
        <f t="shared" si="0"/>
        <v>45380769.440000005</v>
      </c>
    </row>
    <row r="27" spans="1:9" s="33" customFormat="1">
      <c r="A27" s="26">
        <v>3.6</v>
      </c>
      <c r="B27" s="27" t="s">
        <v>32</v>
      </c>
      <c r="C27" s="28" t="s">
        <v>22</v>
      </c>
      <c r="D27" s="29">
        <v>149</v>
      </c>
      <c r="E27" s="30">
        <f t="shared" si="1"/>
        <v>584874.41</v>
      </c>
      <c r="F27" s="31">
        <f>ROUND(D27*E27,2)</f>
        <v>87146287.090000004</v>
      </c>
      <c r="H27" s="144">
        <v>602644.4</v>
      </c>
      <c r="I27" s="145">
        <f t="shared" si="0"/>
        <v>89794015.600000009</v>
      </c>
    </row>
    <row r="28" spans="1:9" s="33" customFormat="1">
      <c r="A28" s="26">
        <v>3.7</v>
      </c>
      <c r="B28" s="27" t="s">
        <v>33</v>
      </c>
      <c r="C28" s="28" t="s">
        <v>27</v>
      </c>
      <c r="D28" s="29">
        <v>30834</v>
      </c>
      <c r="E28" s="30">
        <f t="shared" si="1"/>
        <v>5652.48</v>
      </c>
      <c r="F28" s="31">
        <f>ROUND(D28*E28,2)</f>
        <v>174288568.31999999</v>
      </c>
      <c r="H28" s="144">
        <v>5824.22</v>
      </c>
      <c r="I28" s="145">
        <f t="shared" si="0"/>
        <v>179583999.48000002</v>
      </c>
    </row>
    <row r="29" spans="1:9" s="33" customFormat="1">
      <c r="A29" s="26">
        <v>3.8</v>
      </c>
      <c r="B29" s="27" t="s">
        <v>34</v>
      </c>
      <c r="C29" s="28" t="s">
        <v>22</v>
      </c>
      <c r="D29" s="29">
        <v>318</v>
      </c>
      <c r="E29" s="30">
        <f t="shared" si="1"/>
        <v>919401.32</v>
      </c>
      <c r="F29" s="31">
        <f>ROUND(D29*E29,2)</f>
        <v>292369619.75999999</v>
      </c>
      <c r="H29" s="144">
        <v>947335.1</v>
      </c>
      <c r="I29" s="145">
        <f t="shared" si="0"/>
        <v>301252561.80000001</v>
      </c>
    </row>
    <row r="30" spans="1:9" s="33" customFormat="1">
      <c r="A30" s="26" t="s">
        <v>35</v>
      </c>
      <c r="B30" s="27" t="s">
        <v>36</v>
      </c>
      <c r="C30" s="28" t="s">
        <v>22</v>
      </c>
      <c r="D30" s="29">
        <v>2</v>
      </c>
      <c r="E30" s="30">
        <f t="shared" si="1"/>
        <v>919401.32</v>
      </c>
      <c r="F30" s="31">
        <f>ROUND(D30*E30,2)</f>
        <v>1838802.64</v>
      </c>
      <c r="H30" s="144">
        <v>947335.1</v>
      </c>
      <c r="I30" s="145">
        <f t="shared" si="0"/>
        <v>1894670.2</v>
      </c>
    </row>
    <row r="31" spans="1:9" s="33" customFormat="1">
      <c r="A31" s="48">
        <v>3.13</v>
      </c>
      <c r="B31" s="27" t="s">
        <v>37</v>
      </c>
      <c r="C31" s="28" t="s">
        <v>27</v>
      </c>
      <c r="D31" s="29">
        <v>727</v>
      </c>
      <c r="E31" s="30">
        <f t="shared" si="1"/>
        <v>5652.48</v>
      </c>
      <c r="F31" s="31">
        <f>ROUND(D31*E31,2)</f>
        <v>4109352.96</v>
      </c>
      <c r="H31" s="144">
        <v>5824.22</v>
      </c>
      <c r="I31" s="145">
        <f t="shared" si="0"/>
        <v>4234207.9400000004</v>
      </c>
    </row>
    <row r="32" spans="1:9" s="33" customFormat="1">
      <c r="A32" s="48">
        <v>3.14</v>
      </c>
      <c r="B32" s="27" t="s">
        <v>38</v>
      </c>
      <c r="C32" s="28" t="s">
        <v>22</v>
      </c>
      <c r="D32" s="29">
        <v>10</v>
      </c>
      <c r="E32" s="30">
        <f t="shared" si="1"/>
        <v>919401.32</v>
      </c>
      <c r="F32" s="31">
        <f>ROUND(D32*E32,2)</f>
        <v>9194013.1999999993</v>
      </c>
      <c r="H32" s="144">
        <v>947335.1</v>
      </c>
      <c r="I32" s="145">
        <f t="shared" si="0"/>
        <v>9473351</v>
      </c>
    </row>
    <row r="33" spans="1:9" s="33" customFormat="1">
      <c r="A33" s="48">
        <v>3.19</v>
      </c>
      <c r="B33" s="27" t="s">
        <v>39</v>
      </c>
      <c r="C33" s="28" t="s">
        <v>27</v>
      </c>
      <c r="D33" s="29">
        <v>17207</v>
      </c>
      <c r="E33" s="30">
        <f t="shared" si="1"/>
        <v>13183.74</v>
      </c>
      <c r="F33" s="31">
        <f>ROUND(D33*E33,2)</f>
        <v>226852614.18000001</v>
      </c>
      <c r="H33" s="144">
        <v>13584.3</v>
      </c>
      <c r="I33" s="145">
        <f t="shared" si="0"/>
        <v>233745050.09999999</v>
      </c>
    </row>
    <row r="34" spans="1:9">
      <c r="A34" s="38" t="s">
        <v>40</v>
      </c>
      <c r="B34" s="45" t="s">
        <v>41</v>
      </c>
      <c r="C34" s="40"/>
      <c r="D34" s="41"/>
      <c r="E34" s="30">
        <f t="shared" si="1"/>
        <v>0</v>
      </c>
      <c r="F34" s="43"/>
      <c r="H34" s="144">
        <v>0</v>
      </c>
      <c r="I34" s="145">
        <f t="shared" si="0"/>
        <v>0</v>
      </c>
    </row>
    <row r="35" spans="1:9" s="33" customFormat="1" ht="29.25" customHeight="1">
      <c r="A35" s="48" t="s">
        <v>42</v>
      </c>
      <c r="B35" s="27" t="s">
        <v>43</v>
      </c>
      <c r="C35" s="28" t="s">
        <v>11</v>
      </c>
      <c r="D35" s="29">
        <v>1724.4608600136398</v>
      </c>
      <c r="E35" s="30">
        <f t="shared" si="1"/>
        <v>114825.48</v>
      </c>
      <c r="F35" s="31">
        <f>ROUND(D35*E35,2)</f>
        <v>198012045.99000001</v>
      </c>
      <c r="H35" s="144">
        <v>118314.17</v>
      </c>
      <c r="I35" s="145">
        <f t="shared" si="0"/>
        <v>204028155.34999999</v>
      </c>
    </row>
    <row r="36" spans="1:9" s="33" customFormat="1" ht="29.25" customHeight="1">
      <c r="A36" s="48" t="s">
        <v>44</v>
      </c>
      <c r="B36" s="27" t="s">
        <v>45</v>
      </c>
      <c r="C36" s="28" t="s">
        <v>11</v>
      </c>
      <c r="D36" s="29">
        <v>367.09149996144026</v>
      </c>
      <c r="E36" s="30">
        <f t="shared" si="1"/>
        <v>92370.53</v>
      </c>
      <c r="F36" s="31">
        <f>ROUND(D36*E36,2)</f>
        <v>33908436.409999996</v>
      </c>
      <c r="H36" s="144">
        <v>95176.98</v>
      </c>
      <c r="I36" s="145">
        <f t="shared" si="0"/>
        <v>34938660.350000001</v>
      </c>
    </row>
    <row r="37" spans="1:9" s="33" customFormat="1" ht="29.25" customHeight="1">
      <c r="A37" s="48" t="s">
        <v>46</v>
      </c>
      <c r="B37" s="27" t="s">
        <v>47</v>
      </c>
      <c r="C37" s="28" t="s">
        <v>11</v>
      </c>
      <c r="D37" s="29">
        <v>228.05100004761576</v>
      </c>
      <c r="E37" s="30">
        <f t="shared" si="1"/>
        <v>79286.679999999993</v>
      </c>
      <c r="F37" s="31">
        <f>ROUND(D37*E37,2)</f>
        <v>18081406.66</v>
      </c>
      <c r="H37" s="144">
        <v>81695.61</v>
      </c>
      <c r="I37" s="145">
        <f t="shared" si="0"/>
        <v>18630765.559999999</v>
      </c>
    </row>
    <row r="38" spans="1:9" s="33" customFormat="1" ht="29.25" customHeight="1">
      <c r="A38" s="48" t="s">
        <v>48</v>
      </c>
      <c r="B38" s="27" t="s">
        <v>49</v>
      </c>
      <c r="C38" s="28" t="s">
        <v>11</v>
      </c>
      <c r="D38" s="29">
        <v>9.24</v>
      </c>
      <c r="E38" s="30">
        <f t="shared" si="1"/>
        <v>123111.25</v>
      </c>
      <c r="F38" s="31">
        <f>ROUND(D38*E38,2)</f>
        <v>1137547.95</v>
      </c>
      <c r="H38" s="144">
        <v>126851.69</v>
      </c>
      <c r="I38" s="145">
        <f t="shared" si="0"/>
        <v>1172109.6156000001</v>
      </c>
    </row>
    <row r="39" spans="1:9" s="33" customFormat="1" ht="29.25" customHeight="1">
      <c r="A39" s="48" t="s">
        <v>50</v>
      </c>
      <c r="B39" s="27" t="s">
        <v>51</v>
      </c>
      <c r="C39" s="28" t="s">
        <v>52</v>
      </c>
      <c r="D39" s="29">
        <v>21.2</v>
      </c>
      <c r="E39" s="30">
        <f t="shared" si="1"/>
        <v>91949.81</v>
      </c>
      <c r="F39" s="31">
        <f>ROUND(D39*E39,2)</f>
        <v>1949335.97</v>
      </c>
      <c r="H39" s="144">
        <v>94743.48</v>
      </c>
      <c r="I39" s="145">
        <f t="shared" si="0"/>
        <v>2008561.7759999998</v>
      </c>
    </row>
    <row r="40" spans="1:9" s="33" customFormat="1" ht="29.25" customHeight="1">
      <c r="A40" s="48" t="s">
        <v>53</v>
      </c>
      <c r="B40" s="27" t="s">
        <v>54</v>
      </c>
      <c r="C40" s="28" t="s">
        <v>52</v>
      </c>
      <c r="D40" s="29">
        <v>65.510000000000005</v>
      </c>
      <c r="E40" s="30">
        <f t="shared" si="1"/>
        <v>87817.55</v>
      </c>
      <c r="F40" s="31">
        <f>ROUND(D40*E40,2)</f>
        <v>5752927.7000000002</v>
      </c>
      <c r="H40" s="144">
        <v>90485.67</v>
      </c>
      <c r="I40" s="145">
        <f t="shared" si="0"/>
        <v>5927716.2417000001</v>
      </c>
    </row>
    <row r="41" spans="1:9" s="33" customFormat="1" ht="29.25" customHeight="1">
      <c r="A41" s="48" t="s">
        <v>55</v>
      </c>
      <c r="B41" s="27" t="s">
        <v>56</v>
      </c>
      <c r="C41" s="28" t="s">
        <v>52</v>
      </c>
      <c r="D41" s="29">
        <v>538.61</v>
      </c>
      <c r="E41" s="30">
        <f t="shared" si="1"/>
        <v>91949.81</v>
      </c>
      <c r="F41" s="31">
        <f>ROUND(D41*E41,2)</f>
        <v>49525087.159999996</v>
      </c>
      <c r="H41" s="144">
        <v>94743.48</v>
      </c>
      <c r="I41" s="145">
        <f t="shared" si="0"/>
        <v>51029785.762800001</v>
      </c>
    </row>
    <row r="42" spans="1:9" s="33" customFormat="1" ht="29.25" customHeight="1">
      <c r="A42" s="48" t="s">
        <v>57</v>
      </c>
      <c r="B42" s="27" t="s">
        <v>58</v>
      </c>
      <c r="C42" s="28" t="s">
        <v>52</v>
      </c>
      <c r="D42" s="29">
        <v>148.93</v>
      </c>
      <c r="E42" s="30">
        <f t="shared" si="1"/>
        <v>83607.509999999995</v>
      </c>
      <c r="F42" s="31">
        <f>ROUND(D42*E42,2)</f>
        <v>12451666.460000001</v>
      </c>
      <c r="H42" s="144">
        <v>86147.72</v>
      </c>
      <c r="I42" s="145">
        <f t="shared" si="0"/>
        <v>12829979.9396</v>
      </c>
    </row>
    <row r="43" spans="1:9" s="33" customFormat="1" ht="29.25" customHeight="1">
      <c r="A43" s="48" t="s">
        <v>59</v>
      </c>
      <c r="B43" s="27" t="s">
        <v>60</v>
      </c>
      <c r="C43" s="28" t="s">
        <v>52</v>
      </c>
      <c r="D43" s="29">
        <v>296.26</v>
      </c>
      <c r="E43" s="30">
        <f t="shared" si="1"/>
        <v>88072.06</v>
      </c>
      <c r="F43" s="31">
        <f>ROUND(D43*E43,2)</f>
        <v>26092228.5</v>
      </c>
      <c r="H43" s="144">
        <v>90747.92</v>
      </c>
      <c r="I43" s="145">
        <f t="shared" si="0"/>
        <v>26884978.779199999</v>
      </c>
    </row>
    <row r="44" spans="1:9" s="33" customFormat="1" ht="29.25" customHeight="1">
      <c r="A44" s="48" t="s">
        <v>61</v>
      </c>
      <c r="B44" s="27" t="s">
        <v>62</v>
      </c>
      <c r="C44" s="28" t="s">
        <v>52</v>
      </c>
      <c r="D44" s="29">
        <v>9</v>
      </c>
      <c r="E44" s="30">
        <f t="shared" si="1"/>
        <v>98917.63</v>
      </c>
      <c r="F44" s="31">
        <f>ROUND(D44*E44,2)</f>
        <v>890258.67</v>
      </c>
      <c r="H44" s="144">
        <v>101923</v>
      </c>
      <c r="I44" s="145">
        <f t="shared" si="0"/>
        <v>917307</v>
      </c>
    </row>
    <row r="45" spans="1:9" s="33" customFormat="1" ht="29.25" customHeight="1">
      <c r="A45" s="48" t="s">
        <v>63</v>
      </c>
      <c r="B45" s="27" t="s">
        <v>64</v>
      </c>
      <c r="C45" s="28" t="s">
        <v>11</v>
      </c>
      <c r="D45" s="29">
        <v>39.33</v>
      </c>
      <c r="E45" s="30">
        <f t="shared" si="1"/>
        <v>147025.46</v>
      </c>
      <c r="F45" s="31">
        <f>ROUND(D45*E45,2)</f>
        <v>5782511.3399999999</v>
      </c>
      <c r="H45" s="144">
        <v>151492.47</v>
      </c>
      <c r="I45" s="145">
        <f t="shared" si="0"/>
        <v>5958198.8450999996</v>
      </c>
    </row>
    <row r="46" spans="1:9" s="33" customFormat="1" ht="29.25" customHeight="1">
      <c r="A46" s="48" t="s">
        <v>65</v>
      </c>
      <c r="B46" s="27" t="s">
        <v>66</v>
      </c>
      <c r="C46" s="28" t="s">
        <v>52</v>
      </c>
      <c r="D46" s="29">
        <v>2.65</v>
      </c>
      <c r="E46" s="30">
        <f t="shared" si="1"/>
        <v>114177.36</v>
      </c>
      <c r="F46" s="31">
        <f>ROUND(D46*E46,2)</f>
        <v>302570</v>
      </c>
      <c r="H46" s="144">
        <v>117646.36</v>
      </c>
      <c r="I46" s="145">
        <f t="shared" si="0"/>
        <v>311762.85399999999</v>
      </c>
    </row>
    <row r="47" spans="1:9" s="33" customFormat="1" ht="29.25" customHeight="1">
      <c r="A47" s="48" t="s">
        <v>67</v>
      </c>
      <c r="B47" s="27" t="s">
        <v>68</v>
      </c>
      <c r="C47" s="28" t="s">
        <v>52</v>
      </c>
      <c r="D47" s="29">
        <v>11.44</v>
      </c>
      <c r="E47" s="30">
        <f t="shared" si="1"/>
        <v>116400.01</v>
      </c>
      <c r="F47" s="31">
        <f>ROUND(D47*E47,2)</f>
        <v>1331616.1100000001</v>
      </c>
      <c r="H47" s="144">
        <v>119936.54</v>
      </c>
      <c r="I47" s="145">
        <f t="shared" si="0"/>
        <v>1372074.0175999999</v>
      </c>
    </row>
    <row r="48" spans="1:9" s="33" customFormat="1" ht="24">
      <c r="A48" s="48" t="s">
        <v>69</v>
      </c>
      <c r="B48" s="27" t="s">
        <v>70</v>
      </c>
      <c r="C48" s="28" t="s">
        <v>52</v>
      </c>
      <c r="D48" s="29">
        <v>88.48</v>
      </c>
      <c r="E48" s="30">
        <f t="shared" si="1"/>
        <v>118622.65</v>
      </c>
      <c r="F48" s="31">
        <f>ROUND(D48*E48,2)</f>
        <v>10495732.07</v>
      </c>
      <c r="H48" s="144">
        <v>122226.71</v>
      </c>
      <c r="I48" s="145">
        <f t="shared" si="0"/>
        <v>10814619.300800001</v>
      </c>
    </row>
    <row r="49" spans="1:9">
      <c r="A49" s="38" t="s">
        <v>71</v>
      </c>
      <c r="B49" s="45" t="s">
        <v>72</v>
      </c>
      <c r="C49" s="40"/>
      <c r="D49" s="41"/>
      <c r="E49" s="30">
        <f t="shared" si="1"/>
        <v>0</v>
      </c>
      <c r="F49" s="43"/>
      <c r="H49" s="144">
        <v>0</v>
      </c>
      <c r="I49" s="145">
        <f t="shared" si="0"/>
        <v>0</v>
      </c>
    </row>
    <row r="50" spans="1:9" ht="33.75" customHeight="1">
      <c r="A50" s="48" t="s">
        <v>73</v>
      </c>
      <c r="B50" s="49" t="s">
        <v>74</v>
      </c>
      <c r="C50" s="28" t="s">
        <v>11</v>
      </c>
      <c r="D50" s="29">
        <v>469.9965000214869</v>
      </c>
      <c r="E50" s="30">
        <f t="shared" si="1"/>
        <v>42683.44</v>
      </c>
      <c r="F50" s="31">
        <f>ROUND(D50*E50,2)</f>
        <v>20061067.41</v>
      </c>
      <c r="H50" s="144">
        <v>43980.27</v>
      </c>
      <c r="I50" s="145">
        <f t="shared" si="0"/>
        <v>20670572.969999999</v>
      </c>
    </row>
    <row r="51" spans="1:9" s="33" customFormat="1" ht="33.75" customHeight="1">
      <c r="A51" s="48" t="s">
        <v>75</v>
      </c>
      <c r="B51" s="27" t="s">
        <v>76</v>
      </c>
      <c r="C51" s="28" t="s">
        <v>52</v>
      </c>
      <c r="D51" s="29">
        <v>401.92</v>
      </c>
      <c r="E51" s="30">
        <f t="shared" si="1"/>
        <v>40826.839999999997</v>
      </c>
      <c r="F51" s="31">
        <f>ROUND(D51*E51,2)</f>
        <v>16409123.529999999</v>
      </c>
      <c r="H51" s="144">
        <v>42067.26</v>
      </c>
      <c r="I51" s="145">
        <f t="shared" si="0"/>
        <v>16907673.139200002</v>
      </c>
    </row>
    <row r="52" spans="1:9" s="33" customFormat="1" ht="33.75" customHeight="1">
      <c r="A52" s="48" t="s">
        <v>77</v>
      </c>
      <c r="B52" s="27" t="s">
        <v>78</v>
      </c>
      <c r="C52" s="28" t="s">
        <v>11</v>
      </c>
      <c r="D52" s="29">
        <v>2284.5365000441047</v>
      </c>
      <c r="E52" s="30">
        <f t="shared" si="1"/>
        <v>41809.129999999997</v>
      </c>
      <c r="F52" s="31">
        <f>ROUND(D52*E52,2)</f>
        <v>95514483.519999996</v>
      </c>
      <c r="H52" s="144">
        <v>43079.4</v>
      </c>
      <c r="I52" s="145">
        <f t="shared" si="0"/>
        <v>98416461.700000003</v>
      </c>
    </row>
    <row r="53" spans="1:9" s="33" customFormat="1" ht="33.75" customHeight="1">
      <c r="A53" s="48" t="s">
        <v>79</v>
      </c>
      <c r="B53" s="27" t="s">
        <v>80</v>
      </c>
      <c r="C53" s="28" t="s">
        <v>11</v>
      </c>
      <c r="D53" s="29">
        <v>1330.37</v>
      </c>
      <c r="E53" s="30">
        <f t="shared" si="1"/>
        <v>43156.76</v>
      </c>
      <c r="F53" s="31">
        <f t="shared" ref="F53:F57" si="2">ROUND(D53*E53,2)</f>
        <v>57414458.799999997</v>
      </c>
      <c r="H53" s="144">
        <v>44467.97</v>
      </c>
      <c r="I53" s="145">
        <f t="shared" si="0"/>
        <v>59158853.248899996</v>
      </c>
    </row>
    <row r="54" spans="1:9" s="33" customFormat="1" ht="33.75" customHeight="1">
      <c r="A54" s="48" t="s">
        <v>81</v>
      </c>
      <c r="B54" s="27" t="s">
        <v>82</v>
      </c>
      <c r="C54" s="28" t="s">
        <v>52</v>
      </c>
      <c r="D54" s="29">
        <v>252.4</v>
      </c>
      <c r="E54" s="30">
        <f t="shared" si="1"/>
        <v>44479.1</v>
      </c>
      <c r="F54" s="31">
        <f t="shared" si="2"/>
        <v>11226524.84</v>
      </c>
      <c r="H54" s="144">
        <v>45830.49</v>
      </c>
      <c r="I54" s="145">
        <f t="shared" si="0"/>
        <v>11567615.675999999</v>
      </c>
    </row>
    <row r="55" spans="1:9" s="33" customFormat="1" ht="33.75" customHeight="1">
      <c r="A55" s="48" t="s">
        <v>83</v>
      </c>
      <c r="B55" s="27" t="s">
        <v>84</v>
      </c>
      <c r="C55" s="28" t="s">
        <v>11</v>
      </c>
      <c r="D55" s="29">
        <v>2792.88</v>
      </c>
      <c r="E55" s="30">
        <f t="shared" si="1"/>
        <v>25602.62</v>
      </c>
      <c r="F55" s="31">
        <f t="shared" si="2"/>
        <v>71505045.349999994</v>
      </c>
      <c r="H55" s="144">
        <v>26380.49</v>
      </c>
      <c r="I55" s="145">
        <f t="shared" si="0"/>
        <v>73677542.911200002</v>
      </c>
    </row>
    <row r="56" spans="1:9" s="33" customFormat="1" ht="33.75" customHeight="1">
      <c r="A56" s="48" t="s">
        <v>85</v>
      </c>
      <c r="B56" s="27" t="s">
        <v>86</v>
      </c>
      <c r="C56" s="28" t="s">
        <v>11</v>
      </c>
      <c r="D56" s="29">
        <v>1674.7</v>
      </c>
      <c r="E56" s="30">
        <f t="shared" si="1"/>
        <v>37363.879999999997</v>
      </c>
      <c r="F56" s="31">
        <f t="shared" si="2"/>
        <v>62573289.840000004</v>
      </c>
      <c r="H56" s="144">
        <v>38499.089999999997</v>
      </c>
      <c r="I56" s="145">
        <f t="shared" si="0"/>
        <v>64474426.022999994</v>
      </c>
    </row>
    <row r="57" spans="1:9" s="33" customFormat="1" ht="33.75" customHeight="1">
      <c r="A57" s="48" t="s">
        <v>87</v>
      </c>
      <c r="B57" s="27" t="s">
        <v>88</v>
      </c>
      <c r="C57" s="28" t="s">
        <v>11</v>
      </c>
      <c r="D57" s="29">
        <v>1741.18</v>
      </c>
      <c r="E57" s="30">
        <f t="shared" si="1"/>
        <v>70615.14</v>
      </c>
      <c r="F57" s="31">
        <f t="shared" si="2"/>
        <v>122953669.47</v>
      </c>
      <c r="H57" s="144">
        <v>72760.61</v>
      </c>
      <c r="I57" s="145">
        <f t="shared" si="0"/>
        <v>126689318.9198</v>
      </c>
    </row>
    <row r="58" spans="1:9">
      <c r="A58" s="38">
        <v>6</v>
      </c>
      <c r="B58" s="45" t="s">
        <v>89</v>
      </c>
      <c r="C58" s="40"/>
      <c r="D58" s="41"/>
      <c r="E58" s="30">
        <f t="shared" si="1"/>
        <v>0</v>
      </c>
      <c r="F58" s="43"/>
      <c r="H58" s="144">
        <v>0</v>
      </c>
      <c r="I58" s="145">
        <f t="shared" si="0"/>
        <v>0</v>
      </c>
    </row>
    <row r="59" spans="1:9">
      <c r="A59" s="38" t="s">
        <v>90</v>
      </c>
      <c r="B59" s="45" t="s">
        <v>91</v>
      </c>
      <c r="C59" s="40"/>
      <c r="D59" s="41"/>
      <c r="E59" s="30">
        <f t="shared" si="1"/>
        <v>0</v>
      </c>
      <c r="F59" s="43"/>
      <c r="H59" s="144">
        <v>0</v>
      </c>
      <c r="I59" s="145">
        <f t="shared" si="0"/>
        <v>0</v>
      </c>
    </row>
    <row r="60" spans="1:9" s="33" customFormat="1" ht="24">
      <c r="A60" s="48" t="s">
        <v>92</v>
      </c>
      <c r="B60" s="27" t="s">
        <v>93</v>
      </c>
      <c r="C60" s="28" t="s">
        <v>52</v>
      </c>
      <c r="D60" s="29">
        <v>218.08</v>
      </c>
      <c r="E60" s="30">
        <f t="shared" si="1"/>
        <v>36633</v>
      </c>
      <c r="F60" s="31">
        <f t="shared" ref="F60:F73" si="3">ROUND(D60*E60,2)</f>
        <v>7988924.6399999997</v>
      </c>
      <c r="H60" s="144">
        <v>37746</v>
      </c>
      <c r="I60" s="145">
        <f t="shared" si="0"/>
        <v>8231647.6800000006</v>
      </c>
    </row>
    <row r="61" spans="1:9" s="33" customFormat="1" ht="24">
      <c r="A61" s="48" t="s">
        <v>94</v>
      </c>
      <c r="B61" s="27" t="s">
        <v>95</v>
      </c>
      <c r="C61" s="28" t="s">
        <v>52</v>
      </c>
      <c r="D61" s="29">
        <v>19.649999999999999</v>
      </c>
      <c r="E61" s="30">
        <f t="shared" si="1"/>
        <v>28954.35</v>
      </c>
      <c r="F61" s="31">
        <f t="shared" si="3"/>
        <v>568952.98</v>
      </c>
      <c r="H61" s="144">
        <v>29834.06</v>
      </c>
      <c r="I61" s="145">
        <f t="shared" si="0"/>
        <v>586239.27899999998</v>
      </c>
    </row>
    <row r="62" spans="1:9" s="33" customFormat="1" ht="24">
      <c r="A62" s="48" t="s">
        <v>96</v>
      </c>
      <c r="B62" s="27" t="s">
        <v>97</v>
      </c>
      <c r="C62" s="28" t="s">
        <v>52</v>
      </c>
      <c r="D62" s="29">
        <v>10.06</v>
      </c>
      <c r="E62" s="30">
        <f t="shared" si="1"/>
        <v>20609.599999999999</v>
      </c>
      <c r="F62" s="31">
        <f t="shared" si="3"/>
        <v>207332.58</v>
      </c>
      <c r="H62" s="144">
        <v>21235.77</v>
      </c>
      <c r="I62" s="145">
        <f t="shared" si="0"/>
        <v>213631.84620000003</v>
      </c>
    </row>
    <row r="63" spans="1:9" s="33" customFormat="1" ht="24">
      <c r="A63" s="48" t="s">
        <v>98</v>
      </c>
      <c r="B63" s="27" t="s">
        <v>99</v>
      </c>
      <c r="C63" s="28" t="s">
        <v>52</v>
      </c>
      <c r="D63" s="29">
        <v>56.37</v>
      </c>
      <c r="E63" s="30">
        <f t="shared" si="1"/>
        <v>12736.83</v>
      </c>
      <c r="F63" s="31">
        <f t="shared" si="3"/>
        <v>717975.11</v>
      </c>
      <c r="H63" s="144">
        <v>13123.81</v>
      </c>
      <c r="I63" s="145">
        <f t="shared" si="0"/>
        <v>739789.16969999997</v>
      </c>
    </row>
    <row r="64" spans="1:9" s="33" customFormat="1" ht="24">
      <c r="A64" s="48" t="s">
        <v>100</v>
      </c>
      <c r="B64" s="27" t="s">
        <v>101</v>
      </c>
      <c r="C64" s="28" t="s">
        <v>52</v>
      </c>
      <c r="D64" s="29">
        <v>15.29</v>
      </c>
      <c r="E64" s="30">
        <f t="shared" si="1"/>
        <v>13108.89</v>
      </c>
      <c r="F64" s="31">
        <f t="shared" si="3"/>
        <v>200434.93</v>
      </c>
      <c r="H64" s="144">
        <v>13507.17</v>
      </c>
      <c r="I64" s="145">
        <f t="shared" si="0"/>
        <v>206524.6293</v>
      </c>
    </row>
    <row r="65" spans="1:9" s="33" customFormat="1" ht="24">
      <c r="A65" s="48" t="s">
        <v>102</v>
      </c>
      <c r="B65" s="27" t="s">
        <v>103</v>
      </c>
      <c r="C65" s="28" t="s">
        <v>52</v>
      </c>
      <c r="D65" s="29">
        <v>57.09</v>
      </c>
      <c r="E65" s="30">
        <f t="shared" si="1"/>
        <v>11618.62</v>
      </c>
      <c r="F65" s="31">
        <f t="shared" si="3"/>
        <v>663307.02</v>
      </c>
      <c r="H65" s="144">
        <v>11971.62</v>
      </c>
      <c r="I65" s="145">
        <f t="shared" si="0"/>
        <v>683459.78580000007</v>
      </c>
    </row>
    <row r="66" spans="1:9" s="33" customFormat="1">
      <c r="A66" s="48" t="s">
        <v>104</v>
      </c>
      <c r="B66" s="27" t="s">
        <v>105</v>
      </c>
      <c r="C66" s="28" t="s">
        <v>5</v>
      </c>
      <c r="D66" s="29">
        <v>12</v>
      </c>
      <c r="E66" s="30">
        <f t="shared" si="1"/>
        <v>27319.96</v>
      </c>
      <c r="F66" s="31">
        <f t="shared" si="3"/>
        <v>327839.52</v>
      </c>
      <c r="H66" s="144">
        <v>28150.01</v>
      </c>
      <c r="I66" s="145">
        <f t="shared" si="0"/>
        <v>337800.12</v>
      </c>
    </row>
    <row r="67" spans="1:9" s="33" customFormat="1" ht="24.75" customHeight="1">
      <c r="A67" s="48" t="s">
        <v>106</v>
      </c>
      <c r="B67" s="27" t="s">
        <v>107</v>
      </c>
      <c r="C67" s="28" t="s">
        <v>5</v>
      </c>
      <c r="D67" s="29">
        <v>11</v>
      </c>
      <c r="E67" s="30">
        <f t="shared" si="1"/>
        <v>23713.49</v>
      </c>
      <c r="F67" s="31">
        <f t="shared" si="3"/>
        <v>260848.39</v>
      </c>
      <c r="H67" s="144">
        <v>24433.97</v>
      </c>
      <c r="I67" s="145">
        <f t="shared" si="0"/>
        <v>268773.67000000004</v>
      </c>
    </row>
    <row r="68" spans="1:9" s="33" customFormat="1">
      <c r="A68" s="48" t="s">
        <v>108</v>
      </c>
      <c r="B68" s="27" t="s">
        <v>109</v>
      </c>
      <c r="C68" s="28" t="s">
        <v>5</v>
      </c>
      <c r="D68" s="29">
        <v>6</v>
      </c>
      <c r="E68" s="30">
        <f t="shared" si="1"/>
        <v>20837.09</v>
      </c>
      <c r="F68" s="31">
        <f t="shared" si="3"/>
        <v>125022.54</v>
      </c>
      <c r="H68" s="144">
        <v>21470.17</v>
      </c>
      <c r="I68" s="145">
        <f t="shared" si="0"/>
        <v>128821.01999999999</v>
      </c>
    </row>
    <row r="69" spans="1:9" s="33" customFormat="1">
      <c r="A69" s="48" t="s">
        <v>110</v>
      </c>
      <c r="B69" s="27" t="s">
        <v>111</v>
      </c>
      <c r="C69" s="28" t="s">
        <v>5</v>
      </c>
      <c r="D69" s="29">
        <v>11</v>
      </c>
      <c r="E69" s="30">
        <f t="shared" si="1"/>
        <v>44320.92</v>
      </c>
      <c r="F69" s="31">
        <f t="shared" si="3"/>
        <v>487530.12</v>
      </c>
      <c r="H69" s="144">
        <v>45667.5</v>
      </c>
      <c r="I69" s="145">
        <f t="shared" si="0"/>
        <v>502342.5</v>
      </c>
    </row>
    <row r="70" spans="1:9" s="33" customFormat="1">
      <c r="A70" s="48" t="s">
        <v>112</v>
      </c>
      <c r="B70" s="27" t="s">
        <v>113</v>
      </c>
      <c r="C70" s="28" t="s">
        <v>5</v>
      </c>
      <c r="D70" s="29">
        <v>4</v>
      </c>
      <c r="E70" s="30">
        <f t="shared" si="1"/>
        <v>518138.58</v>
      </c>
      <c r="F70" s="31">
        <f t="shared" si="3"/>
        <v>2072554.32</v>
      </c>
      <c r="H70" s="144">
        <v>533880.96</v>
      </c>
      <c r="I70" s="145">
        <f t="shared" si="0"/>
        <v>2135523.84</v>
      </c>
    </row>
    <row r="71" spans="1:9" s="33" customFormat="1">
      <c r="A71" s="48" t="s">
        <v>114</v>
      </c>
      <c r="B71" s="27" t="s">
        <v>115</v>
      </c>
      <c r="C71" s="28" t="s">
        <v>5</v>
      </c>
      <c r="D71" s="29">
        <v>3</v>
      </c>
      <c r="E71" s="30">
        <f t="shared" si="1"/>
        <v>349801.88</v>
      </c>
      <c r="F71" s="31">
        <f t="shared" si="3"/>
        <v>1049405.6399999999</v>
      </c>
      <c r="H71" s="144">
        <v>360429.76</v>
      </c>
      <c r="I71" s="145">
        <f t="shared" si="0"/>
        <v>1081289.28</v>
      </c>
    </row>
    <row r="72" spans="1:9" s="33" customFormat="1">
      <c r="A72" s="48" t="s">
        <v>116</v>
      </c>
      <c r="B72" s="27" t="s">
        <v>117</v>
      </c>
      <c r="C72" s="28" t="s">
        <v>5</v>
      </c>
      <c r="D72" s="29">
        <v>7</v>
      </c>
      <c r="E72" s="30">
        <f t="shared" si="1"/>
        <v>86930.76</v>
      </c>
      <c r="F72" s="31">
        <f t="shared" si="3"/>
        <v>608515.31999999995</v>
      </c>
      <c r="H72" s="144">
        <v>89571.94</v>
      </c>
      <c r="I72" s="145">
        <f t="shared" si="0"/>
        <v>627003.58000000007</v>
      </c>
    </row>
    <row r="73" spans="1:9" s="33" customFormat="1">
      <c r="A73" s="48" t="s">
        <v>118</v>
      </c>
      <c r="B73" s="27" t="s">
        <v>119</v>
      </c>
      <c r="C73" s="28" t="s">
        <v>5</v>
      </c>
      <c r="D73" s="29">
        <v>4</v>
      </c>
      <c r="E73" s="30">
        <f t="shared" si="1"/>
        <v>135854.18</v>
      </c>
      <c r="F73" s="31">
        <f t="shared" si="3"/>
        <v>543416.72</v>
      </c>
      <c r="H73" s="144">
        <v>139981.78</v>
      </c>
      <c r="I73" s="145">
        <f t="shared" si="0"/>
        <v>559927.12</v>
      </c>
    </row>
    <row r="74" spans="1:9">
      <c r="A74" s="38" t="s">
        <v>120</v>
      </c>
      <c r="B74" s="45" t="s">
        <v>121</v>
      </c>
      <c r="C74" s="40"/>
      <c r="D74" s="41"/>
      <c r="E74" s="30">
        <f t="shared" si="1"/>
        <v>0</v>
      </c>
      <c r="F74" s="43"/>
      <c r="H74" s="144">
        <v>0</v>
      </c>
      <c r="I74" s="145">
        <f t="shared" si="0"/>
        <v>0</v>
      </c>
    </row>
    <row r="75" spans="1:9" s="33" customFormat="1" ht="24">
      <c r="A75" s="48" t="s">
        <v>122</v>
      </c>
      <c r="B75" s="27" t="s">
        <v>123</v>
      </c>
      <c r="C75" s="28" t="s">
        <v>52</v>
      </c>
      <c r="D75" s="29">
        <v>62.61</v>
      </c>
      <c r="E75" s="30">
        <f t="shared" si="1"/>
        <v>59432.04</v>
      </c>
      <c r="F75" s="31">
        <f t="shared" ref="F75:F94" si="4">ROUND(D75*E75,2)</f>
        <v>3721040.02</v>
      </c>
      <c r="H75" s="144">
        <v>61237.74</v>
      </c>
      <c r="I75" s="145">
        <f t="shared" si="0"/>
        <v>3834094.9013999999</v>
      </c>
    </row>
    <row r="76" spans="1:9" s="33" customFormat="1" ht="24">
      <c r="A76" s="48" t="s">
        <v>124</v>
      </c>
      <c r="B76" s="27" t="s">
        <v>125</v>
      </c>
      <c r="C76" s="28" t="s">
        <v>52</v>
      </c>
      <c r="D76" s="29">
        <v>14.3</v>
      </c>
      <c r="E76" s="30">
        <f t="shared" si="1"/>
        <v>46235.94</v>
      </c>
      <c r="F76" s="31">
        <f t="shared" si="4"/>
        <v>661173.93999999994</v>
      </c>
      <c r="H76" s="144">
        <v>47640.71</v>
      </c>
      <c r="I76" s="145">
        <f t="shared" ref="I76:I139" si="5">H76*D76</f>
        <v>681262.15300000005</v>
      </c>
    </row>
    <row r="77" spans="1:9" s="33" customFormat="1" ht="24">
      <c r="A77" s="48" t="s">
        <v>126</v>
      </c>
      <c r="B77" s="27" t="s">
        <v>127</v>
      </c>
      <c r="C77" s="28" t="s">
        <v>52</v>
      </c>
      <c r="D77" s="29">
        <v>53.86</v>
      </c>
      <c r="E77" s="30">
        <f t="shared" si="1"/>
        <v>36689.480000000003</v>
      </c>
      <c r="F77" s="31">
        <f t="shared" si="4"/>
        <v>1976095.39</v>
      </c>
      <c r="H77" s="144">
        <v>37804.199999999997</v>
      </c>
      <c r="I77" s="145">
        <f t="shared" si="5"/>
        <v>2036134.2119999998</v>
      </c>
    </row>
    <row r="78" spans="1:9" s="33" customFormat="1" ht="24">
      <c r="A78" s="48" t="s">
        <v>128</v>
      </c>
      <c r="B78" s="27" t="s">
        <v>129</v>
      </c>
      <c r="C78" s="28" t="s">
        <v>52</v>
      </c>
      <c r="D78" s="29">
        <v>30.7</v>
      </c>
      <c r="E78" s="30">
        <f t="shared" si="1"/>
        <v>27604.39</v>
      </c>
      <c r="F78" s="31">
        <f t="shared" si="4"/>
        <v>847454.77</v>
      </c>
      <c r="H78" s="144">
        <v>28443.08</v>
      </c>
      <c r="I78" s="145">
        <f t="shared" si="5"/>
        <v>873202.55599999998</v>
      </c>
    </row>
    <row r="79" spans="1:9" s="33" customFormat="1">
      <c r="A79" s="48" t="s">
        <v>130</v>
      </c>
      <c r="B79" s="27" t="s">
        <v>131</v>
      </c>
      <c r="C79" s="28" t="s">
        <v>5</v>
      </c>
      <c r="D79" s="29">
        <v>17</v>
      </c>
      <c r="E79" s="30">
        <f t="shared" si="1"/>
        <v>60248.74</v>
      </c>
      <c r="F79" s="31">
        <f t="shared" si="4"/>
        <v>1024228.58</v>
      </c>
      <c r="H79" s="144">
        <v>62079.25</v>
      </c>
      <c r="I79" s="145">
        <f t="shared" si="5"/>
        <v>1055347.25</v>
      </c>
    </row>
    <row r="80" spans="1:9" s="33" customFormat="1">
      <c r="A80" s="48" t="s">
        <v>132</v>
      </c>
      <c r="B80" s="27" t="s">
        <v>133</v>
      </c>
      <c r="C80" s="28" t="s">
        <v>5</v>
      </c>
      <c r="D80" s="29">
        <v>4</v>
      </c>
      <c r="E80" s="30">
        <f t="shared" si="1"/>
        <v>40719.480000000003</v>
      </c>
      <c r="F80" s="31">
        <f t="shared" si="4"/>
        <v>162877.92000000001</v>
      </c>
      <c r="H80" s="144">
        <v>41956.639999999999</v>
      </c>
      <c r="I80" s="145">
        <f t="shared" si="5"/>
        <v>167826.56</v>
      </c>
    </row>
    <row r="81" spans="1:9" s="33" customFormat="1">
      <c r="A81" s="48" t="s">
        <v>134</v>
      </c>
      <c r="B81" s="27" t="s">
        <v>135</v>
      </c>
      <c r="C81" s="28" t="s">
        <v>5</v>
      </c>
      <c r="D81" s="29">
        <v>14</v>
      </c>
      <c r="E81" s="30">
        <f t="shared" si="1"/>
        <v>32406.11</v>
      </c>
      <c r="F81" s="31">
        <f t="shared" si="4"/>
        <v>453685.54</v>
      </c>
      <c r="H81" s="144">
        <v>33390.69</v>
      </c>
      <c r="I81" s="145">
        <f t="shared" si="5"/>
        <v>467469.66000000003</v>
      </c>
    </row>
    <row r="82" spans="1:9" s="33" customFormat="1">
      <c r="A82" s="48" t="s">
        <v>136</v>
      </c>
      <c r="B82" s="27" t="s">
        <v>137</v>
      </c>
      <c r="C82" s="28" t="s">
        <v>5</v>
      </c>
      <c r="D82" s="29">
        <v>14</v>
      </c>
      <c r="E82" s="30">
        <f t="shared" si="1"/>
        <v>50197.57</v>
      </c>
      <c r="F82" s="31">
        <f t="shared" si="4"/>
        <v>702765.98</v>
      </c>
      <c r="H82" s="144">
        <v>51722.7</v>
      </c>
      <c r="I82" s="145">
        <f t="shared" si="5"/>
        <v>724117.79999999993</v>
      </c>
    </row>
    <row r="83" spans="1:9" s="33" customFormat="1">
      <c r="A83" s="48" t="s">
        <v>138</v>
      </c>
      <c r="B83" s="27" t="s">
        <v>139</v>
      </c>
      <c r="C83" s="28" t="s">
        <v>5</v>
      </c>
      <c r="D83" s="29">
        <v>4</v>
      </c>
      <c r="E83" s="30">
        <f t="shared" si="1"/>
        <v>68614.73</v>
      </c>
      <c r="F83" s="31">
        <f t="shared" si="4"/>
        <v>274458.92</v>
      </c>
      <c r="H83" s="144">
        <v>70699.42</v>
      </c>
      <c r="I83" s="145">
        <f t="shared" si="5"/>
        <v>282797.68</v>
      </c>
    </row>
    <row r="84" spans="1:9" s="33" customFormat="1">
      <c r="A84" s="48" t="s">
        <v>140</v>
      </c>
      <c r="B84" s="27" t="s">
        <v>141</v>
      </c>
      <c r="C84" s="28" t="s">
        <v>52</v>
      </c>
      <c r="D84" s="29">
        <v>9.82</v>
      </c>
      <c r="E84" s="30">
        <f t="shared" si="1"/>
        <v>48784.09</v>
      </c>
      <c r="F84" s="31">
        <f t="shared" si="4"/>
        <v>479059.76</v>
      </c>
      <c r="H84" s="144">
        <v>50266.28</v>
      </c>
      <c r="I84" s="145">
        <f t="shared" si="5"/>
        <v>493614.86959999998</v>
      </c>
    </row>
    <row r="85" spans="1:9" s="33" customFormat="1">
      <c r="A85" s="48" t="s">
        <v>142</v>
      </c>
      <c r="B85" s="27" t="s">
        <v>143</v>
      </c>
      <c r="C85" s="28" t="s">
        <v>52</v>
      </c>
      <c r="D85" s="29">
        <v>33.4</v>
      </c>
      <c r="E85" s="30">
        <f t="shared" si="1"/>
        <v>74677.94</v>
      </c>
      <c r="F85" s="31">
        <f t="shared" si="4"/>
        <v>2494243.2000000002</v>
      </c>
      <c r="H85" s="144">
        <v>76946.850000000006</v>
      </c>
      <c r="I85" s="145">
        <f t="shared" si="5"/>
        <v>2570024.79</v>
      </c>
    </row>
    <row r="86" spans="1:9" s="33" customFormat="1">
      <c r="A86" s="48" t="s">
        <v>144</v>
      </c>
      <c r="B86" s="27" t="s">
        <v>145</v>
      </c>
      <c r="C86" s="28" t="s">
        <v>52</v>
      </c>
      <c r="D86" s="29">
        <v>28.03</v>
      </c>
      <c r="E86" s="30">
        <f t="shared" si="1"/>
        <v>104832.38</v>
      </c>
      <c r="F86" s="31">
        <f t="shared" si="4"/>
        <v>2938451.61</v>
      </c>
      <c r="H86" s="144">
        <v>108017.46</v>
      </c>
      <c r="I86" s="145">
        <f t="shared" si="5"/>
        <v>3027729.4038000004</v>
      </c>
    </row>
    <row r="87" spans="1:9" s="33" customFormat="1">
      <c r="A87" s="48" t="s">
        <v>146</v>
      </c>
      <c r="B87" s="27" t="s">
        <v>147</v>
      </c>
      <c r="C87" s="28" t="s">
        <v>5</v>
      </c>
      <c r="D87" s="29">
        <v>6</v>
      </c>
      <c r="E87" s="30">
        <f t="shared" ref="E87:E150" si="6">ROUND(H87*$H$7,2)</f>
        <v>509764.75</v>
      </c>
      <c r="F87" s="31">
        <f t="shared" si="4"/>
        <v>3058588.5</v>
      </c>
      <c r="H87" s="144">
        <v>525252.72</v>
      </c>
      <c r="I87" s="145">
        <f t="shared" si="5"/>
        <v>3151516.32</v>
      </c>
    </row>
    <row r="88" spans="1:9" s="33" customFormat="1">
      <c r="A88" s="48" t="s">
        <v>148</v>
      </c>
      <c r="B88" s="27" t="s">
        <v>149</v>
      </c>
      <c r="C88" s="28" t="s">
        <v>5</v>
      </c>
      <c r="D88" s="29">
        <v>6</v>
      </c>
      <c r="E88" s="30">
        <f t="shared" si="6"/>
        <v>681136.05</v>
      </c>
      <c r="F88" s="31">
        <f t="shared" si="4"/>
        <v>4086816.3</v>
      </c>
      <c r="H88" s="144">
        <v>701830.72</v>
      </c>
      <c r="I88" s="145">
        <f t="shared" si="5"/>
        <v>4210984.32</v>
      </c>
    </row>
    <row r="89" spans="1:9" s="33" customFormat="1" ht="24">
      <c r="A89" s="48" t="s">
        <v>150</v>
      </c>
      <c r="B89" s="27" t="s">
        <v>151</v>
      </c>
      <c r="C89" s="28" t="s">
        <v>152</v>
      </c>
      <c r="D89" s="29">
        <v>39.619999999999997</v>
      </c>
      <c r="E89" s="30">
        <f t="shared" si="6"/>
        <v>51444.37</v>
      </c>
      <c r="F89" s="31">
        <f t="shared" si="4"/>
        <v>2038225.94</v>
      </c>
      <c r="H89" s="144">
        <v>53007.38</v>
      </c>
      <c r="I89" s="145">
        <f t="shared" si="5"/>
        <v>2100152.3955999999</v>
      </c>
    </row>
    <row r="90" spans="1:9" s="33" customFormat="1">
      <c r="A90" s="48" t="s">
        <v>153</v>
      </c>
      <c r="B90" s="27" t="s">
        <v>154</v>
      </c>
      <c r="C90" s="28" t="s">
        <v>152</v>
      </c>
      <c r="D90" s="29">
        <v>19.809999999999999</v>
      </c>
      <c r="E90" s="30">
        <f t="shared" si="6"/>
        <v>27035.93</v>
      </c>
      <c r="F90" s="31">
        <f t="shared" si="4"/>
        <v>535581.77</v>
      </c>
      <c r="H90" s="144">
        <v>27857.35</v>
      </c>
      <c r="I90" s="145">
        <f t="shared" si="5"/>
        <v>551854.10349999997</v>
      </c>
    </row>
    <row r="91" spans="1:9" s="33" customFormat="1">
      <c r="A91" s="48" t="s">
        <v>155</v>
      </c>
      <c r="B91" s="27" t="s">
        <v>156</v>
      </c>
      <c r="C91" s="28" t="s">
        <v>152</v>
      </c>
      <c r="D91" s="29">
        <v>19.809999999999999</v>
      </c>
      <c r="E91" s="30">
        <f t="shared" si="6"/>
        <v>105550.89</v>
      </c>
      <c r="F91" s="31">
        <f t="shared" si="4"/>
        <v>2090963.13</v>
      </c>
      <c r="H91" s="144">
        <v>108757.8</v>
      </c>
      <c r="I91" s="145">
        <f t="shared" si="5"/>
        <v>2154492.0179999997</v>
      </c>
    </row>
    <row r="92" spans="1:9">
      <c r="A92" s="38" t="s">
        <v>157</v>
      </c>
      <c r="B92" s="45" t="s">
        <v>158</v>
      </c>
      <c r="C92" s="40"/>
      <c r="D92" s="41"/>
      <c r="E92" s="30">
        <f t="shared" si="6"/>
        <v>0</v>
      </c>
      <c r="F92" s="43"/>
      <c r="H92" s="144">
        <v>0</v>
      </c>
      <c r="I92" s="145">
        <f t="shared" si="5"/>
        <v>0</v>
      </c>
    </row>
    <row r="93" spans="1:9" s="33" customFormat="1" ht="24">
      <c r="A93" s="48" t="s">
        <v>159</v>
      </c>
      <c r="B93" s="27" t="s">
        <v>160</v>
      </c>
      <c r="C93" s="28" t="s">
        <v>52</v>
      </c>
      <c r="D93" s="29">
        <v>304.33999999999997</v>
      </c>
      <c r="E93" s="30">
        <f t="shared" si="6"/>
        <v>58369.01</v>
      </c>
      <c r="F93" s="31">
        <f t="shared" si="4"/>
        <v>17764024.5</v>
      </c>
      <c r="H93" s="144">
        <v>60142.41</v>
      </c>
      <c r="I93" s="145">
        <f t="shared" si="5"/>
        <v>18303741.0594</v>
      </c>
    </row>
    <row r="94" spans="1:9" s="33" customFormat="1">
      <c r="A94" s="48" t="s">
        <v>161</v>
      </c>
      <c r="B94" s="27" t="s">
        <v>162</v>
      </c>
      <c r="C94" s="28" t="s">
        <v>5</v>
      </c>
      <c r="D94" s="29">
        <v>23</v>
      </c>
      <c r="E94" s="30">
        <f t="shared" si="6"/>
        <v>112748.66</v>
      </c>
      <c r="F94" s="31">
        <f t="shared" si="4"/>
        <v>2593219.1800000002</v>
      </c>
      <c r="H94" s="144">
        <v>116174.25</v>
      </c>
      <c r="I94" s="145">
        <f t="shared" si="5"/>
        <v>2672007.75</v>
      </c>
    </row>
    <row r="95" spans="1:9">
      <c r="A95" s="38" t="s">
        <v>163</v>
      </c>
      <c r="B95" s="45" t="s">
        <v>164</v>
      </c>
      <c r="C95" s="40"/>
      <c r="D95" s="41"/>
      <c r="E95" s="30">
        <f t="shared" si="6"/>
        <v>0</v>
      </c>
      <c r="F95" s="43"/>
      <c r="H95" s="144">
        <v>0</v>
      </c>
      <c r="I95" s="145">
        <f t="shared" si="5"/>
        <v>0</v>
      </c>
    </row>
    <row r="96" spans="1:9">
      <c r="A96" s="38" t="s">
        <v>165</v>
      </c>
      <c r="B96" s="45" t="s">
        <v>166</v>
      </c>
      <c r="C96" s="40"/>
      <c r="D96" s="41"/>
      <c r="E96" s="30">
        <f t="shared" si="6"/>
        <v>0</v>
      </c>
      <c r="F96" s="43"/>
      <c r="H96" s="144">
        <v>0</v>
      </c>
      <c r="I96" s="145">
        <f t="shared" si="5"/>
        <v>0</v>
      </c>
    </row>
    <row r="97" spans="1:9" s="33" customFormat="1">
      <c r="A97" s="26" t="s">
        <v>167</v>
      </c>
      <c r="B97" s="50" t="s">
        <v>168</v>
      </c>
      <c r="C97" s="51" t="s">
        <v>52</v>
      </c>
      <c r="D97" s="29">
        <v>120.52778621279357</v>
      </c>
      <c r="E97" s="30">
        <f t="shared" si="6"/>
        <v>120846.57</v>
      </c>
      <c r="F97" s="31">
        <f t="shared" ref="F97:F162" si="7">ROUND(D97*E97,2)</f>
        <v>14565369.550000001</v>
      </c>
      <c r="G97" s="52"/>
      <c r="H97" s="144">
        <v>124518.2</v>
      </c>
      <c r="I97" s="145">
        <f t="shared" si="5"/>
        <v>15007902.989201872</v>
      </c>
    </row>
    <row r="98" spans="1:9" s="54" customFormat="1">
      <c r="A98" s="26" t="s">
        <v>169</v>
      </c>
      <c r="B98" s="53" t="s">
        <v>170</v>
      </c>
      <c r="C98" s="51" t="s">
        <v>52</v>
      </c>
      <c r="D98" s="29">
        <v>290</v>
      </c>
      <c r="E98" s="30">
        <f t="shared" si="6"/>
        <v>116047.85</v>
      </c>
      <c r="F98" s="31">
        <f t="shared" si="7"/>
        <v>33653876.5</v>
      </c>
      <c r="G98" s="52"/>
      <c r="H98" s="144">
        <v>119573.68</v>
      </c>
      <c r="I98" s="145">
        <f t="shared" si="5"/>
        <v>34676367.199999996</v>
      </c>
    </row>
    <row r="99" spans="1:9" s="54" customFormat="1">
      <c r="A99" s="26" t="s">
        <v>171</v>
      </c>
      <c r="B99" s="53" t="s">
        <v>172</v>
      </c>
      <c r="C99" s="51" t="s">
        <v>52</v>
      </c>
      <c r="D99" s="29">
        <v>698.7102470958755</v>
      </c>
      <c r="E99" s="30">
        <f t="shared" si="6"/>
        <v>36053.99</v>
      </c>
      <c r="F99" s="31">
        <f t="shared" si="7"/>
        <v>25191292.260000002</v>
      </c>
      <c r="G99" s="52"/>
      <c r="H99" s="144">
        <v>37149.4</v>
      </c>
      <c r="I99" s="145">
        <f t="shared" si="5"/>
        <v>25956666.453463517</v>
      </c>
    </row>
    <row r="100" spans="1:9" s="54" customFormat="1">
      <c r="A100" s="26" t="s">
        <v>173</v>
      </c>
      <c r="B100" s="53" t="s">
        <v>174</v>
      </c>
      <c r="C100" s="51" t="s">
        <v>52</v>
      </c>
      <c r="D100" s="29">
        <v>233.6</v>
      </c>
      <c r="E100" s="30">
        <f t="shared" si="6"/>
        <v>51935.519999999997</v>
      </c>
      <c r="F100" s="31">
        <f t="shared" si="7"/>
        <v>12132137.470000001</v>
      </c>
      <c r="G100" s="52"/>
      <c r="H100" s="144">
        <v>53513.45</v>
      </c>
      <c r="I100" s="145">
        <f t="shared" si="5"/>
        <v>12500741.92</v>
      </c>
    </row>
    <row r="101" spans="1:9" s="54" customFormat="1">
      <c r="A101" s="26" t="s">
        <v>175</v>
      </c>
      <c r="B101" s="53" t="s">
        <v>176</v>
      </c>
      <c r="C101" s="51" t="s">
        <v>52</v>
      </c>
      <c r="D101" s="29">
        <v>120</v>
      </c>
      <c r="E101" s="30">
        <f t="shared" si="6"/>
        <v>65462.44</v>
      </c>
      <c r="F101" s="31">
        <f t="shared" si="7"/>
        <v>7855492.7999999998</v>
      </c>
      <c r="G101" s="52"/>
      <c r="H101" s="144">
        <v>67451.360000000001</v>
      </c>
      <c r="I101" s="145">
        <f t="shared" si="5"/>
        <v>8094163.2000000002</v>
      </c>
    </row>
    <row r="102" spans="1:9" s="54" customFormat="1">
      <c r="A102" s="26" t="s">
        <v>177</v>
      </c>
      <c r="B102" s="53" t="s">
        <v>178</v>
      </c>
      <c r="C102" s="51" t="s">
        <v>52</v>
      </c>
      <c r="D102" s="29">
        <v>113.3</v>
      </c>
      <c r="E102" s="30">
        <f t="shared" si="6"/>
        <v>86446.15</v>
      </c>
      <c r="F102" s="31">
        <f t="shared" si="7"/>
        <v>9794348.8000000007</v>
      </c>
      <c r="G102" s="52"/>
      <c r="H102" s="144">
        <v>89072.61</v>
      </c>
      <c r="I102" s="145">
        <f t="shared" si="5"/>
        <v>10091926.713</v>
      </c>
    </row>
    <row r="103" spans="1:9" s="33" customFormat="1">
      <c r="A103" s="26" t="s">
        <v>179</v>
      </c>
      <c r="B103" s="55" t="s">
        <v>180</v>
      </c>
      <c r="C103" s="51" t="s">
        <v>52</v>
      </c>
      <c r="D103" s="29">
        <v>123</v>
      </c>
      <c r="E103" s="30">
        <f t="shared" si="6"/>
        <v>142343.38</v>
      </c>
      <c r="F103" s="31">
        <f t="shared" si="7"/>
        <v>17508235.739999998</v>
      </c>
      <c r="G103" s="52"/>
      <c r="H103" s="144">
        <v>146668.14000000001</v>
      </c>
      <c r="I103" s="145">
        <f t="shared" si="5"/>
        <v>18040181.220000003</v>
      </c>
    </row>
    <row r="104" spans="1:9" s="33" customFormat="1" ht="24">
      <c r="A104" s="26" t="s">
        <v>181</v>
      </c>
      <c r="B104" s="56" t="s">
        <v>182</v>
      </c>
      <c r="C104" s="51" t="s">
        <v>52</v>
      </c>
      <c r="D104" s="29">
        <v>31.36</v>
      </c>
      <c r="E104" s="30">
        <f t="shared" si="6"/>
        <v>46618.67</v>
      </c>
      <c r="F104" s="31">
        <f t="shared" si="7"/>
        <v>1461961.49</v>
      </c>
      <c r="G104" s="52"/>
      <c r="H104" s="144">
        <v>48035.07</v>
      </c>
      <c r="I104" s="145">
        <f t="shared" si="5"/>
        <v>1506379.7952000001</v>
      </c>
    </row>
    <row r="105" spans="1:9" s="33" customFormat="1">
      <c r="A105" s="26" t="s">
        <v>183</v>
      </c>
      <c r="B105" s="56" t="s">
        <v>184</v>
      </c>
      <c r="C105" s="51" t="s">
        <v>5</v>
      </c>
      <c r="D105" s="29">
        <v>15</v>
      </c>
      <c r="E105" s="30">
        <f t="shared" si="6"/>
        <v>135941.19</v>
      </c>
      <c r="F105" s="31">
        <f t="shared" si="7"/>
        <v>2039117.85</v>
      </c>
      <c r="G105" s="52"/>
      <c r="H105" s="144">
        <v>140071.43</v>
      </c>
      <c r="I105" s="145">
        <f t="shared" si="5"/>
        <v>2101071.4499999997</v>
      </c>
    </row>
    <row r="106" spans="1:9" s="33" customFormat="1">
      <c r="A106" s="26" t="s">
        <v>185</v>
      </c>
      <c r="B106" s="56" t="s">
        <v>186</v>
      </c>
      <c r="C106" s="51" t="s">
        <v>52</v>
      </c>
      <c r="D106" s="29">
        <v>120</v>
      </c>
      <c r="E106" s="30">
        <f t="shared" si="6"/>
        <v>236803.28</v>
      </c>
      <c r="F106" s="31">
        <f t="shared" si="7"/>
        <v>28416393.600000001</v>
      </c>
      <c r="G106" s="52"/>
      <c r="H106" s="144">
        <v>243997.97</v>
      </c>
      <c r="I106" s="145">
        <f t="shared" si="5"/>
        <v>29279756.399999999</v>
      </c>
    </row>
    <row r="107" spans="1:9" s="33" customFormat="1" ht="24">
      <c r="A107" s="26" t="s">
        <v>187</v>
      </c>
      <c r="B107" s="56" t="s">
        <v>188</v>
      </c>
      <c r="C107" s="51" t="s">
        <v>52</v>
      </c>
      <c r="D107" s="29">
        <v>2535</v>
      </c>
      <c r="E107" s="30">
        <f t="shared" si="6"/>
        <v>43878.75</v>
      </c>
      <c r="F107" s="31">
        <f t="shared" si="7"/>
        <v>111232631.25</v>
      </c>
      <c r="G107" s="52"/>
      <c r="H107" s="144">
        <v>45211.9</v>
      </c>
      <c r="I107" s="145">
        <f t="shared" si="5"/>
        <v>114612166.5</v>
      </c>
    </row>
    <row r="108" spans="1:9">
      <c r="A108" s="38" t="s">
        <v>189</v>
      </c>
      <c r="B108" s="45" t="s">
        <v>190</v>
      </c>
      <c r="C108" s="40"/>
      <c r="D108" s="41"/>
      <c r="E108" s="30">
        <f t="shared" si="6"/>
        <v>0</v>
      </c>
      <c r="F108" s="43"/>
      <c r="H108" s="144">
        <v>0</v>
      </c>
      <c r="I108" s="145">
        <f t="shared" si="5"/>
        <v>0</v>
      </c>
    </row>
    <row r="109" spans="1:9" s="33" customFormat="1" ht="31.5" customHeight="1">
      <c r="A109" s="26" t="s">
        <v>191</v>
      </c>
      <c r="B109" s="56" t="s">
        <v>192</v>
      </c>
      <c r="C109" s="51" t="s">
        <v>5</v>
      </c>
      <c r="D109" s="29">
        <v>1</v>
      </c>
      <c r="E109" s="30">
        <f t="shared" si="6"/>
        <v>472731.84</v>
      </c>
      <c r="F109" s="31">
        <f t="shared" si="7"/>
        <v>472731.84</v>
      </c>
      <c r="H109" s="144">
        <v>487094.65</v>
      </c>
      <c r="I109" s="145">
        <f t="shared" si="5"/>
        <v>487094.65</v>
      </c>
    </row>
    <row r="110" spans="1:9" s="33" customFormat="1" ht="31.5" customHeight="1">
      <c r="A110" s="26" t="s">
        <v>193</v>
      </c>
      <c r="B110" s="56" t="s">
        <v>194</v>
      </c>
      <c r="C110" s="51" t="s">
        <v>5</v>
      </c>
      <c r="D110" s="29">
        <v>7</v>
      </c>
      <c r="E110" s="30">
        <f t="shared" si="6"/>
        <v>853971.2</v>
      </c>
      <c r="F110" s="31">
        <f t="shared" si="7"/>
        <v>5977798.4000000004</v>
      </c>
      <c r="H110" s="144">
        <v>879917.04</v>
      </c>
      <c r="I110" s="145">
        <f t="shared" si="5"/>
        <v>6159419.2800000003</v>
      </c>
    </row>
    <row r="111" spans="1:9" s="33" customFormat="1" ht="31.5" customHeight="1">
      <c r="A111" s="26" t="s">
        <v>195</v>
      </c>
      <c r="B111" s="56" t="s">
        <v>196</v>
      </c>
      <c r="C111" s="51" t="s">
        <v>5</v>
      </c>
      <c r="D111" s="29">
        <v>10</v>
      </c>
      <c r="E111" s="30">
        <f t="shared" si="6"/>
        <v>926480.19</v>
      </c>
      <c r="F111" s="31">
        <f t="shared" si="7"/>
        <v>9264801.9000000004</v>
      </c>
      <c r="H111" s="144">
        <v>954629.04</v>
      </c>
      <c r="I111" s="145">
        <f t="shared" si="5"/>
        <v>9546290.4000000004</v>
      </c>
    </row>
    <row r="112" spans="1:9" s="33" customFormat="1" ht="31.5" customHeight="1">
      <c r="A112" s="26" t="s">
        <v>197</v>
      </c>
      <c r="B112" s="56" t="s">
        <v>198</v>
      </c>
      <c r="C112" s="51" t="s">
        <v>5</v>
      </c>
      <c r="D112" s="29">
        <v>1</v>
      </c>
      <c r="E112" s="30">
        <f t="shared" si="6"/>
        <v>1145569.81</v>
      </c>
      <c r="F112" s="31">
        <f t="shared" si="7"/>
        <v>1145569.81</v>
      </c>
      <c r="H112" s="144">
        <v>1180375.17</v>
      </c>
      <c r="I112" s="145">
        <f t="shared" si="5"/>
        <v>1180375.17</v>
      </c>
    </row>
    <row r="113" spans="1:9" s="57" customFormat="1" ht="31.5" customHeight="1">
      <c r="A113" s="26" t="s">
        <v>199</v>
      </c>
      <c r="B113" s="56" t="s">
        <v>200</v>
      </c>
      <c r="C113" s="51" t="s">
        <v>5</v>
      </c>
      <c r="D113" s="29">
        <v>2</v>
      </c>
      <c r="E113" s="30">
        <f t="shared" si="6"/>
        <v>5194769.91</v>
      </c>
      <c r="F113" s="31">
        <f t="shared" si="7"/>
        <v>10389539.82</v>
      </c>
      <c r="H113" s="144">
        <v>5352600.4000000004</v>
      </c>
      <c r="I113" s="145">
        <f t="shared" si="5"/>
        <v>10705200.800000001</v>
      </c>
    </row>
    <row r="114" spans="1:9" s="33" customFormat="1" ht="31.5" customHeight="1">
      <c r="A114" s="26" t="s">
        <v>201</v>
      </c>
      <c r="B114" s="56" t="s">
        <v>202</v>
      </c>
      <c r="C114" s="51" t="s">
        <v>5</v>
      </c>
      <c r="D114" s="29">
        <v>2</v>
      </c>
      <c r="E114" s="30">
        <f t="shared" si="6"/>
        <v>14924592.949999999</v>
      </c>
      <c r="F114" s="31">
        <f t="shared" si="7"/>
        <v>29849185.899999999</v>
      </c>
      <c r="H114" s="144">
        <v>15378040.52</v>
      </c>
      <c r="I114" s="145">
        <f t="shared" si="5"/>
        <v>30756081.039999999</v>
      </c>
    </row>
    <row r="115" spans="1:9" s="33" customFormat="1">
      <c r="A115" s="26" t="s">
        <v>203</v>
      </c>
      <c r="B115" s="56" t="s">
        <v>204</v>
      </c>
      <c r="C115" s="51" t="s">
        <v>5</v>
      </c>
      <c r="D115" s="29">
        <v>198</v>
      </c>
      <c r="E115" s="30">
        <f t="shared" si="6"/>
        <v>32279.11</v>
      </c>
      <c r="F115" s="31">
        <f t="shared" si="7"/>
        <v>6391263.7800000003</v>
      </c>
      <c r="H115" s="144">
        <v>33259.83</v>
      </c>
      <c r="I115" s="145">
        <f t="shared" si="5"/>
        <v>6585446.3400000008</v>
      </c>
    </row>
    <row r="116" spans="1:9" s="33" customFormat="1">
      <c r="A116" s="26" t="s">
        <v>205</v>
      </c>
      <c r="B116" s="56" t="s">
        <v>206</v>
      </c>
      <c r="C116" s="51" t="s">
        <v>5</v>
      </c>
      <c r="D116" s="29">
        <v>6</v>
      </c>
      <c r="E116" s="30">
        <f t="shared" si="6"/>
        <v>56765.16</v>
      </c>
      <c r="F116" s="31">
        <f t="shared" si="7"/>
        <v>340590.96</v>
      </c>
      <c r="H116" s="144">
        <v>58489.83</v>
      </c>
      <c r="I116" s="145">
        <f t="shared" si="5"/>
        <v>350938.98</v>
      </c>
    </row>
    <row r="117" spans="1:9" s="33" customFormat="1">
      <c r="A117" s="26" t="s">
        <v>207</v>
      </c>
      <c r="B117" s="56" t="s">
        <v>208</v>
      </c>
      <c r="C117" s="51" t="s">
        <v>5</v>
      </c>
      <c r="D117" s="29">
        <v>10</v>
      </c>
      <c r="E117" s="30">
        <f t="shared" si="6"/>
        <v>65208.62</v>
      </c>
      <c r="F117" s="31">
        <f t="shared" si="7"/>
        <v>652086.19999999995</v>
      </c>
      <c r="H117" s="144">
        <v>67189.83</v>
      </c>
      <c r="I117" s="145">
        <f t="shared" si="5"/>
        <v>671898.3</v>
      </c>
    </row>
    <row r="118" spans="1:9" s="33" customFormat="1">
      <c r="A118" s="26" t="s">
        <v>209</v>
      </c>
      <c r="B118" s="56" t="s">
        <v>210</v>
      </c>
      <c r="C118" s="51" t="s">
        <v>5</v>
      </c>
      <c r="D118" s="29">
        <v>4</v>
      </c>
      <c r="E118" s="30">
        <f t="shared" si="6"/>
        <v>108326.59</v>
      </c>
      <c r="F118" s="31">
        <f t="shared" si="7"/>
        <v>433306.36</v>
      </c>
      <c r="H118" s="144">
        <v>111617.83</v>
      </c>
      <c r="I118" s="145">
        <f t="shared" si="5"/>
        <v>446471.32</v>
      </c>
    </row>
    <row r="119" spans="1:9" s="33" customFormat="1">
      <c r="A119" s="26" t="s">
        <v>211</v>
      </c>
      <c r="B119" s="56" t="s">
        <v>212</v>
      </c>
      <c r="C119" s="51" t="s">
        <v>5</v>
      </c>
      <c r="D119" s="29">
        <v>2</v>
      </c>
      <c r="E119" s="30">
        <f t="shared" si="6"/>
        <v>258259.9</v>
      </c>
      <c r="F119" s="31">
        <f t="shared" si="7"/>
        <v>516519.8</v>
      </c>
      <c r="H119" s="144">
        <v>266106.5</v>
      </c>
      <c r="I119" s="145">
        <f t="shared" si="5"/>
        <v>532213</v>
      </c>
    </row>
    <row r="120" spans="1:9" s="33" customFormat="1">
      <c r="A120" s="26" t="s">
        <v>213</v>
      </c>
      <c r="B120" s="56" t="s">
        <v>214</v>
      </c>
      <c r="C120" s="51" t="s">
        <v>5</v>
      </c>
      <c r="D120" s="29">
        <v>3</v>
      </c>
      <c r="E120" s="30">
        <f t="shared" si="6"/>
        <v>274021.03999999998</v>
      </c>
      <c r="F120" s="31">
        <f t="shared" si="7"/>
        <v>822063.12</v>
      </c>
      <c r="H120" s="144">
        <v>282346.5</v>
      </c>
      <c r="I120" s="145">
        <f t="shared" si="5"/>
        <v>847039.5</v>
      </c>
    </row>
    <row r="121" spans="1:9" s="33" customFormat="1">
      <c r="A121" s="26" t="s">
        <v>215</v>
      </c>
      <c r="B121" s="56" t="s">
        <v>216</v>
      </c>
      <c r="C121" s="51" t="s">
        <v>5</v>
      </c>
      <c r="D121" s="29">
        <v>3</v>
      </c>
      <c r="E121" s="30">
        <f t="shared" si="6"/>
        <v>595106.64</v>
      </c>
      <c r="F121" s="31">
        <f t="shared" si="7"/>
        <v>1785319.92</v>
      </c>
      <c r="H121" s="144">
        <v>613187.51</v>
      </c>
      <c r="I121" s="145">
        <f t="shared" si="5"/>
        <v>1839562.53</v>
      </c>
    </row>
    <row r="122" spans="1:9" s="33" customFormat="1">
      <c r="A122" s="26" t="s">
        <v>217</v>
      </c>
      <c r="B122" s="56" t="s">
        <v>218</v>
      </c>
      <c r="C122" s="51" t="s">
        <v>5</v>
      </c>
      <c r="D122" s="29">
        <v>12</v>
      </c>
      <c r="E122" s="30">
        <f t="shared" si="6"/>
        <v>295194.73</v>
      </c>
      <c r="F122" s="31">
        <f t="shared" si="7"/>
        <v>3542336.76</v>
      </c>
      <c r="H122" s="144">
        <v>304163.51</v>
      </c>
      <c r="I122" s="145">
        <f t="shared" si="5"/>
        <v>3649962.12</v>
      </c>
    </row>
    <row r="123" spans="1:9" s="33" customFormat="1">
      <c r="A123" s="26" t="s">
        <v>219</v>
      </c>
      <c r="B123" s="56" t="s">
        <v>220</v>
      </c>
      <c r="C123" s="51" t="s">
        <v>5</v>
      </c>
      <c r="D123" s="29">
        <v>4</v>
      </c>
      <c r="E123" s="30">
        <f t="shared" si="6"/>
        <v>295194.73</v>
      </c>
      <c r="F123" s="31">
        <f t="shared" si="7"/>
        <v>1180778.92</v>
      </c>
      <c r="H123" s="144">
        <v>304163.51</v>
      </c>
      <c r="I123" s="145">
        <f t="shared" si="5"/>
        <v>1216654.04</v>
      </c>
    </row>
    <row r="124" spans="1:9" s="33" customFormat="1">
      <c r="A124" s="26" t="s">
        <v>221</v>
      </c>
      <c r="B124" s="56" t="s">
        <v>222</v>
      </c>
      <c r="C124" s="51" t="s">
        <v>5</v>
      </c>
      <c r="D124" s="29">
        <v>3</v>
      </c>
      <c r="E124" s="30">
        <f t="shared" si="6"/>
        <v>310618.13</v>
      </c>
      <c r="F124" s="31">
        <f t="shared" si="7"/>
        <v>931854.39</v>
      </c>
      <c r="H124" s="144">
        <v>320055.51</v>
      </c>
      <c r="I124" s="145">
        <f t="shared" si="5"/>
        <v>960166.53</v>
      </c>
    </row>
    <row r="125" spans="1:9" s="33" customFormat="1">
      <c r="A125" s="26" t="s">
        <v>223</v>
      </c>
      <c r="B125" s="56" t="s">
        <v>224</v>
      </c>
      <c r="C125" s="51" t="s">
        <v>5</v>
      </c>
      <c r="D125" s="29">
        <v>2</v>
      </c>
      <c r="E125" s="30">
        <f t="shared" si="6"/>
        <v>314108.09999999998</v>
      </c>
      <c r="F125" s="31">
        <f t="shared" si="7"/>
        <v>628216.19999999995</v>
      </c>
      <c r="H125" s="144">
        <v>323651.51</v>
      </c>
      <c r="I125" s="145">
        <f t="shared" si="5"/>
        <v>647303.02</v>
      </c>
    </row>
    <row r="126" spans="1:9" s="33" customFormat="1">
      <c r="A126" s="26" t="s">
        <v>225</v>
      </c>
      <c r="B126" s="56" t="s">
        <v>226</v>
      </c>
      <c r="C126" s="51" t="s">
        <v>5</v>
      </c>
      <c r="D126" s="29">
        <v>3</v>
      </c>
      <c r="E126" s="30">
        <f t="shared" si="6"/>
        <v>322438.98</v>
      </c>
      <c r="F126" s="31">
        <f t="shared" si="7"/>
        <v>967316.94</v>
      </c>
      <c r="H126" s="144">
        <v>332235.51</v>
      </c>
      <c r="I126" s="145">
        <f t="shared" si="5"/>
        <v>996706.53</v>
      </c>
    </row>
    <row r="127" spans="1:9" s="33" customFormat="1">
      <c r="A127" s="26" t="s">
        <v>227</v>
      </c>
      <c r="B127" s="56" t="s">
        <v>228</v>
      </c>
      <c r="C127" s="51" t="s">
        <v>5</v>
      </c>
      <c r="D127" s="29">
        <v>6</v>
      </c>
      <c r="E127" s="30">
        <f t="shared" si="6"/>
        <v>322438.98</v>
      </c>
      <c r="F127" s="31">
        <f t="shared" si="7"/>
        <v>1934633.88</v>
      </c>
      <c r="H127" s="144">
        <v>332235.51</v>
      </c>
      <c r="I127" s="145">
        <f t="shared" si="5"/>
        <v>1993413.06</v>
      </c>
    </row>
    <row r="128" spans="1:9" s="33" customFormat="1">
      <c r="A128" s="26" t="s">
        <v>229</v>
      </c>
      <c r="B128" s="56" t="s">
        <v>230</v>
      </c>
      <c r="C128" s="51" t="s">
        <v>5</v>
      </c>
      <c r="D128" s="29">
        <v>6</v>
      </c>
      <c r="E128" s="30">
        <f t="shared" si="6"/>
        <v>718381.24</v>
      </c>
      <c r="F128" s="31">
        <f t="shared" si="7"/>
        <v>4310287.4400000004</v>
      </c>
      <c r="H128" s="144">
        <v>740207.51</v>
      </c>
      <c r="I128" s="145">
        <f t="shared" si="5"/>
        <v>4441245.0600000005</v>
      </c>
    </row>
    <row r="129" spans="1:9" s="33" customFormat="1">
      <c r="A129" s="26" t="s">
        <v>231</v>
      </c>
      <c r="B129" s="56" t="s">
        <v>232</v>
      </c>
      <c r="C129" s="51" t="s">
        <v>5</v>
      </c>
      <c r="D129" s="29">
        <v>1</v>
      </c>
      <c r="E129" s="30">
        <f t="shared" si="6"/>
        <v>775606.63</v>
      </c>
      <c r="F129" s="31">
        <f t="shared" si="7"/>
        <v>775606.63</v>
      </c>
      <c r="H129" s="144">
        <v>799171.56</v>
      </c>
      <c r="I129" s="145">
        <f t="shared" si="5"/>
        <v>799171.56</v>
      </c>
    </row>
    <row r="130" spans="1:9" s="33" customFormat="1">
      <c r="A130" s="26" t="s">
        <v>233</v>
      </c>
      <c r="B130" s="56" t="s">
        <v>234</v>
      </c>
      <c r="C130" s="51" t="s">
        <v>5</v>
      </c>
      <c r="D130" s="29">
        <v>2</v>
      </c>
      <c r="E130" s="30">
        <f t="shared" si="6"/>
        <v>765664.65</v>
      </c>
      <c r="F130" s="31">
        <f t="shared" si="7"/>
        <v>1531329.3</v>
      </c>
      <c r="H130" s="144">
        <v>788927.51</v>
      </c>
      <c r="I130" s="145">
        <f t="shared" si="5"/>
        <v>1577855.02</v>
      </c>
    </row>
    <row r="131" spans="1:9" s="33" customFormat="1">
      <c r="A131" s="26" t="s">
        <v>235</v>
      </c>
      <c r="B131" s="56" t="s">
        <v>236</v>
      </c>
      <c r="C131" s="51" t="s">
        <v>5</v>
      </c>
      <c r="D131" s="29">
        <v>2</v>
      </c>
      <c r="E131" s="30">
        <f t="shared" si="6"/>
        <v>869610.55</v>
      </c>
      <c r="F131" s="31">
        <f t="shared" si="7"/>
        <v>1739221.1</v>
      </c>
      <c r="H131" s="144">
        <v>896031.56</v>
      </c>
      <c r="I131" s="145">
        <f t="shared" si="5"/>
        <v>1792063.12</v>
      </c>
    </row>
    <row r="132" spans="1:9" s="33" customFormat="1">
      <c r="A132" s="26" t="s">
        <v>237</v>
      </c>
      <c r="B132" s="56" t="s">
        <v>238</v>
      </c>
      <c r="C132" s="51" t="s">
        <v>5</v>
      </c>
      <c r="D132" s="29">
        <v>1</v>
      </c>
      <c r="E132" s="30">
        <f t="shared" si="6"/>
        <v>1981783.86</v>
      </c>
      <c r="F132" s="31">
        <f t="shared" si="7"/>
        <v>1981783.86</v>
      </c>
      <c r="H132" s="144">
        <v>2041995.56</v>
      </c>
      <c r="I132" s="145">
        <f t="shared" si="5"/>
        <v>2041995.56</v>
      </c>
    </row>
    <row r="133" spans="1:9" s="33" customFormat="1">
      <c r="A133" s="26" t="s">
        <v>239</v>
      </c>
      <c r="B133" s="56" t="s">
        <v>240</v>
      </c>
      <c r="C133" s="51" t="s">
        <v>5</v>
      </c>
      <c r="D133" s="29">
        <v>2</v>
      </c>
      <c r="E133" s="30">
        <f t="shared" si="6"/>
        <v>3548190.53</v>
      </c>
      <c r="F133" s="31">
        <f t="shared" si="7"/>
        <v>7096381.0599999996</v>
      </c>
      <c r="H133" s="144">
        <v>3655993.69</v>
      </c>
      <c r="I133" s="145">
        <f t="shared" si="5"/>
        <v>7311987.3799999999</v>
      </c>
    </row>
    <row r="134" spans="1:9" s="33" customFormat="1">
      <c r="A134" s="26" t="s">
        <v>241</v>
      </c>
      <c r="B134" s="56" t="s">
        <v>242</v>
      </c>
      <c r="C134" s="51" t="s">
        <v>5</v>
      </c>
      <c r="D134" s="29">
        <v>1</v>
      </c>
      <c r="E134" s="30">
        <f t="shared" si="6"/>
        <v>4807730.46</v>
      </c>
      <c r="F134" s="31">
        <f t="shared" si="7"/>
        <v>4807730.46</v>
      </c>
      <c r="H134" s="144">
        <v>4953801.6900000004</v>
      </c>
      <c r="I134" s="145">
        <f t="shared" si="5"/>
        <v>4953801.6900000004</v>
      </c>
    </row>
    <row r="135" spans="1:9" s="33" customFormat="1">
      <c r="A135" s="26" t="s">
        <v>243</v>
      </c>
      <c r="B135" s="56" t="s">
        <v>244</v>
      </c>
      <c r="C135" s="51" t="s">
        <v>5</v>
      </c>
      <c r="D135" s="29">
        <v>1</v>
      </c>
      <c r="E135" s="30">
        <f t="shared" si="6"/>
        <v>2765790.03</v>
      </c>
      <c r="F135" s="31">
        <f t="shared" si="7"/>
        <v>2765790.03</v>
      </c>
      <c r="H135" s="144">
        <v>2849821.85</v>
      </c>
      <c r="I135" s="145">
        <f t="shared" si="5"/>
        <v>2849821.85</v>
      </c>
    </row>
    <row r="136" spans="1:9" s="33" customFormat="1">
      <c r="A136" s="26" t="s">
        <v>245</v>
      </c>
      <c r="B136" s="56" t="s">
        <v>246</v>
      </c>
      <c r="C136" s="51" t="s">
        <v>5</v>
      </c>
      <c r="D136" s="29">
        <v>1</v>
      </c>
      <c r="E136" s="30">
        <f t="shared" si="6"/>
        <v>431705.52</v>
      </c>
      <c r="F136" s="31">
        <f t="shared" si="7"/>
        <v>431705.52</v>
      </c>
      <c r="H136" s="144">
        <v>444821.85</v>
      </c>
      <c r="I136" s="145">
        <f t="shared" si="5"/>
        <v>444821.85</v>
      </c>
    </row>
    <row r="137" spans="1:9" s="33" customFormat="1">
      <c r="A137" s="26" t="s">
        <v>247</v>
      </c>
      <c r="B137" s="56" t="s">
        <v>248</v>
      </c>
      <c r="C137" s="51" t="s">
        <v>5</v>
      </c>
      <c r="D137" s="29">
        <v>2</v>
      </c>
      <c r="E137" s="30">
        <f t="shared" si="6"/>
        <v>17002145.170000002</v>
      </c>
      <c r="F137" s="31">
        <f t="shared" si="7"/>
        <v>34004290.340000004</v>
      </c>
      <c r="H137" s="144">
        <v>17518714.120000001</v>
      </c>
      <c r="I137" s="145">
        <f t="shared" si="5"/>
        <v>35037428.240000002</v>
      </c>
    </row>
    <row r="138" spans="1:9" s="33" customFormat="1">
      <c r="A138" s="26" t="s">
        <v>249</v>
      </c>
      <c r="B138" s="56" t="s">
        <v>250</v>
      </c>
      <c r="C138" s="51" t="s">
        <v>5</v>
      </c>
      <c r="D138" s="29">
        <v>1</v>
      </c>
      <c r="E138" s="30">
        <f t="shared" si="6"/>
        <v>5095194.8600000003</v>
      </c>
      <c r="F138" s="31">
        <f t="shared" si="7"/>
        <v>5095194.8600000003</v>
      </c>
      <c r="H138" s="144">
        <v>5250000</v>
      </c>
      <c r="I138" s="145">
        <f t="shared" si="5"/>
        <v>5250000</v>
      </c>
    </row>
    <row r="139" spans="1:9">
      <c r="A139" s="38" t="s">
        <v>251</v>
      </c>
      <c r="B139" s="45" t="s">
        <v>252</v>
      </c>
      <c r="C139" s="40"/>
      <c r="D139" s="41"/>
      <c r="E139" s="30">
        <f t="shared" si="6"/>
        <v>0</v>
      </c>
      <c r="F139" s="43"/>
      <c r="H139" s="144">
        <v>0</v>
      </c>
      <c r="I139" s="145">
        <f t="shared" si="5"/>
        <v>0</v>
      </c>
    </row>
    <row r="140" spans="1:9" s="33" customFormat="1" ht="24">
      <c r="A140" s="26" t="s">
        <v>253</v>
      </c>
      <c r="B140" s="56" t="s">
        <v>254</v>
      </c>
      <c r="C140" s="51" t="s">
        <v>5</v>
      </c>
      <c r="D140" s="29">
        <v>345</v>
      </c>
      <c r="E140" s="30">
        <f t="shared" si="6"/>
        <v>222639.01</v>
      </c>
      <c r="F140" s="31">
        <f t="shared" si="7"/>
        <v>76810458.450000003</v>
      </c>
      <c r="H140" s="144">
        <v>229403.36</v>
      </c>
      <c r="I140" s="145">
        <f t="shared" ref="I140:I203" si="8">H140*D140</f>
        <v>79144159.199999988</v>
      </c>
    </row>
    <row r="141" spans="1:9" s="33" customFormat="1" ht="24">
      <c r="A141" s="26" t="s">
        <v>255</v>
      </c>
      <c r="B141" s="56" t="s">
        <v>256</v>
      </c>
      <c r="C141" s="51" t="s">
        <v>5</v>
      </c>
      <c r="D141" s="29">
        <v>55</v>
      </c>
      <c r="E141" s="30">
        <f t="shared" si="6"/>
        <v>153420.98000000001</v>
      </c>
      <c r="F141" s="31">
        <f t="shared" si="7"/>
        <v>8438153.9000000004</v>
      </c>
      <c r="H141" s="144">
        <v>158082.29999999999</v>
      </c>
      <c r="I141" s="145">
        <f t="shared" si="8"/>
        <v>8694526.5</v>
      </c>
    </row>
    <row r="142" spans="1:9" s="33" customFormat="1" ht="24">
      <c r="A142" s="26" t="s">
        <v>257</v>
      </c>
      <c r="B142" s="56" t="s">
        <v>258</v>
      </c>
      <c r="C142" s="51" t="s">
        <v>5</v>
      </c>
      <c r="D142" s="29">
        <v>341</v>
      </c>
      <c r="E142" s="30">
        <f t="shared" si="6"/>
        <v>194223.35</v>
      </c>
      <c r="F142" s="31">
        <f t="shared" si="7"/>
        <v>66230162.350000001</v>
      </c>
      <c r="H142" s="144">
        <v>200124.36</v>
      </c>
      <c r="I142" s="145">
        <f t="shared" si="8"/>
        <v>68242406.75999999</v>
      </c>
    </row>
    <row r="143" spans="1:9" s="33" customFormat="1" ht="24">
      <c r="A143" s="26" t="s">
        <v>259</v>
      </c>
      <c r="B143" s="56" t="s">
        <v>260</v>
      </c>
      <c r="C143" s="51" t="s">
        <v>5</v>
      </c>
      <c r="D143" s="29">
        <v>50</v>
      </c>
      <c r="E143" s="30">
        <f t="shared" si="6"/>
        <v>127623.94</v>
      </c>
      <c r="F143" s="31">
        <f t="shared" si="7"/>
        <v>6381197</v>
      </c>
      <c r="H143" s="144">
        <v>131501.48000000001</v>
      </c>
      <c r="I143" s="145">
        <f t="shared" si="8"/>
        <v>6575074.0000000009</v>
      </c>
    </row>
    <row r="144" spans="1:9" s="33" customFormat="1" ht="36">
      <c r="A144" s="26" t="s">
        <v>261</v>
      </c>
      <c r="B144" s="56" t="s">
        <v>262</v>
      </c>
      <c r="C144" s="51" t="s">
        <v>5</v>
      </c>
      <c r="D144" s="29">
        <v>189</v>
      </c>
      <c r="E144" s="30">
        <f t="shared" si="6"/>
        <v>25401.96</v>
      </c>
      <c r="F144" s="31">
        <f t="shared" si="7"/>
        <v>4800970.4400000004</v>
      </c>
      <c r="H144" s="144">
        <v>26173.74</v>
      </c>
      <c r="I144" s="145">
        <f t="shared" si="8"/>
        <v>4946836.8600000003</v>
      </c>
    </row>
    <row r="145" spans="1:9" s="33" customFormat="1" ht="36">
      <c r="A145" s="26" t="s">
        <v>263</v>
      </c>
      <c r="B145" s="56" t="s">
        <v>264</v>
      </c>
      <c r="C145" s="51" t="s">
        <v>5</v>
      </c>
      <c r="D145" s="29">
        <v>15</v>
      </c>
      <c r="E145" s="30">
        <f t="shared" si="6"/>
        <v>86485.11</v>
      </c>
      <c r="F145" s="31">
        <f t="shared" si="7"/>
        <v>1297276.6499999999</v>
      </c>
      <c r="H145" s="144">
        <v>89112.75</v>
      </c>
      <c r="I145" s="145">
        <f t="shared" si="8"/>
        <v>1336691.25</v>
      </c>
    </row>
    <row r="146" spans="1:9" s="33" customFormat="1" ht="36">
      <c r="A146" s="26" t="s">
        <v>265</v>
      </c>
      <c r="B146" s="56" t="s">
        <v>266</v>
      </c>
      <c r="C146" s="51" t="s">
        <v>5</v>
      </c>
      <c r="D146" s="29">
        <v>137</v>
      </c>
      <c r="E146" s="30">
        <f t="shared" si="6"/>
        <v>36716.21</v>
      </c>
      <c r="F146" s="31">
        <f t="shared" si="7"/>
        <v>5030120.7699999996</v>
      </c>
      <c r="H146" s="144">
        <v>37831.74</v>
      </c>
      <c r="I146" s="145">
        <f t="shared" si="8"/>
        <v>5182948.38</v>
      </c>
    </row>
    <row r="147" spans="1:9" s="33" customFormat="1">
      <c r="A147" s="26" t="s">
        <v>267</v>
      </c>
      <c r="B147" s="56" t="s">
        <v>268</v>
      </c>
      <c r="C147" s="51" t="s">
        <v>52</v>
      </c>
      <c r="D147" s="29">
        <v>120</v>
      </c>
      <c r="E147" s="30">
        <f t="shared" si="6"/>
        <v>62822.89</v>
      </c>
      <c r="F147" s="31">
        <f t="shared" si="7"/>
        <v>7538746.7999999998</v>
      </c>
      <c r="H147" s="144">
        <v>64731.61</v>
      </c>
      <c r="I147" s="145">
        <f t="shared" si="8"/>
        <v>7767793.2000000002</v>
      </c>
    </row>
    <row r="148" spans="1:9" s="33" customFormat="1">
      <c r="A148" s="26" t="s">
        <v>269</v>
      </c>
      <c r="B148" s="56" t="s">
        <v>270</v>
      </c>
      <c r="C148" s="51" t="s">
        <v>52</v>
      </c>
      <c r="D148" s="29">
        <v>17</v>
      </c>
      <c r="E148" s="30">
        <f t="shared" si="6"/>
        <v>89663.73</v>
      </c>
      <c r="F148" s="31">
        <f t="shared" si="7"/>
        <v>1524283.41</v>
      </c>
      <c r="H148" s="144">
        <v>92387.95</v>
      </c>
      <c r="I148" s="145">
        <f t="shared" si="8"/>
        <v>1570595.15</v>
      </c>
    </row>
    <row r="149" spans="1:9" s="33" customFormat="1">
      <c r="A149" s="26" t="s">
        <v>271</v>
      </c>
      <c r="B149" s="56" t="s">
        <v>272</v>
      </c>
      <c r="C149" s="51" t="s">
        <v>52</v>
      </c>
      <c r="D149" s="29">
        <v>7</v>
      </c>
      <c r="E149" s="30">
        <f t="shared" si="6"/>
        <v>112693.89</v>
      </c>
      <c r="F149" s="31">
        <f t="shared" si="7"/>
        <v>788857.23</v>
      </c>
      <c r="H149" s="144">
        <v>116117.82</v>
      </c>
      <c r="I149" s="145">
        <f t="shared" si="8"/>
        <v>812824.74</v>
      </c>
    </row>
    <row r="150" spans="1:9" s="33" customFormat="1">
      <c r="A150" s="26" t="s">
        <v>273</v>
      </c>
      <c r="B150" s="56" t="s">
        <v>274</v>
      </c>
      <c r="C150" s="51" t="s">
        <v>52</v>
      </c>
      <c r="D150" s="29">
        <v>55</v>
      </c>
      <c r="E150" s="30">
        <f t="shared" si="6"/>
        <v>147910.04</v>
      </c>
      <c r="F150" s="31">
        <f t="shared" si="7"/>
        <v>8135052.2000000002</v>
      </c>
      <c r="H150" s="144">
        <v>152403.93</v>
      </c>
      <c r="I150" s="145">
        <f t="shared" si="8"/>
        <v>8382216.1499999994</v>
      </c>
    </row>
    <row r="151" spans="1:9" s="33" customFormat="1">
      <c r="A151" s="26" t="s">
        <v>275</v>
      </c>
      <c r="B151" s="56" t="s">
        <v>276</v>
      </c>
      <c r="C151" s="51" t="s">
        <v>52</v>
      </c>
      <c r="D151" s="29">
        <v>24</v>
      </c>
      <c r="E151" s="30">
        <f t="shared" ref="E151:E214" si="9">ROUND(H151*$H$7,2)</f>
        <v>34953.620000000003</v>
      </c>
      <c r="F151" s="31">
        <f t="shared" si="7"/>
        <v>838886.88</v>
      </c>
      <c r="H151" s="144">
        <v>36015.599999999999</v>
      </c>
      <c r="I151" s="145">
        <f t="shared" si="8"/>
        <v>864374.39999999991</v>
      </c>
    </row>
    <row r="152" spans="1:9" s="33" customFormat="1">
      <c r="A152" s="26" t="s">
        <v>277</v>
      </c>
      <c r="B152" s="56" t="s">
        <v>278</v>
      </c>
      <c r="C152" s="51" t="s">
        <v>52</v>
      </c>
      <c r="D152" s="29">
        <v>239.9</v>
      </c>
      <c r="E152" s="30">
        <f t="shared" si="9"/>
        <v>38414.19</v>
      </c>
      <c r="F152" s="31">
        <f t="shared" si="7"/>
        <v>9215564.1799999997</v>
      </c>
      <c r="H152" s="144">
        <v>39581.31</v>
      </c>
      <c r="I152" s="145">
        <f t="shared" si="8"/>
        <v>9495556.2689999994</v>
      </c>
    </row>
    <row r="153" spans="1:9" s="33" customFormat="1">
      <c r="A153" s="26" t="s">
        <v>279</v>
      </c>
      <c r="B153" s="56" t="s">
        <v>280</v>
      </c>
      <c r="C153" s="51" t="s">
        <v>52</v>
      </c>
      <c r="D153" s="29">
        <v>18.350000000000001</v>
      </c>
      <c r="E153" s="30">
        <f t="shared" si="9"/>
        <v>55177.27</v>
      </c>
      <c r="F153" s="31">
        <f t="shared" si="7"/>
        <v>1012502.9</v>
      </c>
      <c r="H153" s="144">
        <v>56853.7</v>
      </c>
      <c r="I153" s="145">
        <f t="shared" si="8"/>
        <v>1043265.395</v>
      </c>
    </row>
    <row r="154" spans="1:9" s="33" customFormat="1">
      <c r="A154" s="26" t="s">
        <v>281</v>
      </c>
      <c r="B154" s="56" t="s">
        <v>282</v>
      </c>
      <c r="C154" s="51" t="s">
        <v>52</v>
      </c>
      <c r="D154" s="29">
        <v>1020</v>
      </c>
      <c r="E154" s="30">
        <f t="shared" si="9"/>
        <v>40658</v>
      </c>
      <c r="F154" s="31">
        <f t="shared" si="7"/>
        <v>41471160</v>
      </c>
      <c r="H154" s="144">
        <v>41893.29</v>
      </c>
      <c r="I154" s="145">
        <f t="shared" si="8"/>
        <v>42731155.800000004</v>
      </c>
    </row>
    <row r="155" spans="1:9" s="33" customFormat="1">
      <c r="A155" s="26" t="s">
        <v>283</v>
      </c>
      <c r="B155" s="56" t="s">
        <v>284</v>
      </c>
      <c r="C155" s="51" t="s">
        <v>52</v>
      </c>
      <c r="D155" s="29">
        <v>350</v>
      </c>
      <c r="E155" s="30">
        <f t="shared" si="9"/>
        <v>40027.15</v>
      </c>
      <c r="F155" s="31">
        <f t="shared" si="7"/>
        <v>14009502.5</v>
      </c>
      <c r="H155" s="144">
        <v>41243.279999999999</v>
      </c>
      <c r="I155" s="145">
        <f t="shared" si="8"/>
        <v>14435148</v>
      </c>
    </row>
    <row r="156" spans="1:9" s="33" customFormat="1">
      <c r="A156" s="26" t="s">
        <v>285</v>
      </c>
      <c r="B156" s="56" t="s">
        <v>286</v>
      </c>
      <c r="C156" s="51" t="s">
        <v>52</v>
      </c>
      <c r="D156" s="29">
        <v>180</v>
      </c>
      <c r="E156" s="30">
        <f t="shared" si="9"/>
        <v>40027.370000000003</v>
      </c>
      <c r="F156" s="31">
        <f t="shared" si="7"/>
        <v>7204926.5999999996</v>
      </c>
      <c r="H156" s="144">
        <v>41243.5</v>
      </c>
      <c r="I156" s="145">
        <f t="shared" si="8"/>
        <v>7423830</v>
      </c>
    </row>
    <row r="157" spans="1:9" s="33" customFormat="1">
      <c r="A157" s="26" t="s">
        <v>287</v>
      </c>
      <c r="B157" s="56" t="s">
        <v>288</v>
      </c>
      <c r="C157" s="51" t="s">
        <v>5</v>
      </c>
      <c r="D157" s="29">
        <v>48</v>
      </c>
      <c r="E157" s="30">
        <f t="shared" si="9"/>
        <v>375683.03</v>
      </c>
      <c r="F157" s="31">
        <f t="shared" si="7"/>
        <v>18032785.440000001</v>
      </c>
      <c r="H157" s="144">
        <v>387097.25</v>
      </c>
      <c r="I157" s="145">
        <f t="shared" si="8"/>
        <v>18580668</v>
      </c>
    </row>
    <row r="158" spans="1:9" s="33" customFormat="1">
      <c r="A158" s="26" t="s">
        <v>289</v>
      </c>
      <c r="B158" s="56" t="s">
        <v>290</v>
      </c>
      <c r="C158" s="51" t="s">
        <v>5</v>
      </c>
      <c r="D158" s="29">
        <v>48</v>
      </c>
      <c r="E158" s="30">
        <f t="shared" si="9"/>
        <v>403577.43</v>
      </c>
      <c r="F158" s="31">
        <f t="shared" si="7"/>
        <v>19371716.640000001</v>
      </c>
      <c r="H158" s="144">
        <v>415839.15</v>
      </c>
      <c r="I158" s="145">
        <f t="shared" si="8"/>
        <v>19960279.200000003</v>
      </c>
    </row>
    <row r="159" spans="1:9" s="33" customFormat="1">
      <c r="A159" s="26" t="s">
        <v>291</v>
      </c>
      <c r="B159" s="56" t="s">
        <v>292</v>
      </c>
      <c r="C159" s="51" t="s">
        <v>5</v>
      </c>
      <c r="D159" s="29">
        <v>19</v>
      </c>
      <c r="E159" s="30">
        <f t="shared" si="9"/>
        <v>207607.89</v>
      </c>
      <c r="F159" s="31">
        <f t="shared" si="7"/>
        <v>3944549.91</v>
      </c>
      <c r="H159" s="144">
        <v>213915.55</v>
      </c>
      <c r="I159" s="145">
        <f t="shared" si="8"/>
        <v>4064395.4499999997</v>
      </c>
    </row>
    <row r="160" spans="1:9">
      <c r="A160" s="38" t="s">
        <v>293</v>
      </c>
      <c r="B160" s="45" t="s">
        <v>294</v>
      </c>
      <c r="C160" s="40"/>
      <c r="D160" s="41"/>
      <c r="E160" s="30">
        <f t="shared" si="9"/>
        <v>0</v>
      </c>
      <c r="F160" s="43"/>
      <c r="H160" s="144">
        <v>0</v>
      </c>
      <c r="I160" s="145">
        <f t="shared" si="8"/>
        <v>0</v>
      </c>
    </row>
    <row r="161" spans="1:9" s="33" customFormat="1" ht="29.25" customHeight="1">
      <c r="A161" s="26" t="s">
        <v>295</v>
      </c>
      <c r="B161" s="56" t="s">
        <v>296</v>
      </c>
      <c r="C161" s="51" t="s">
        <v>152</v>
      </c>
      <c r="D161" s="29">
        <v>268</v>
      </c>
      <c r="E161" s="30">
        <f t="shared" si="9"/>
        <v>90528.68</v>
      </c>
      <c r="F161" s="31">
        <f t="shared" si="7"/>
        <v>24261686.239999998</v>
      </c>
      <c r="H161" s="144">
        <v>93279.17</v>
      </c>
      <c r="I161" s="145">
        <f t="shared" si="8"/>
        <v>24998817.559999999</v>
      </c>
    </row>
    <row r="162" spans="1:9" s="33" customFormat="1" ht="29.25" customHeight="1">
      <c r="A162" s="26" t="s">
        <v>297</v>
      </c>
      <c r="B162" s="56" t="s">
        <v>298</v>
      </c>
      <c r="C162" s="51" t="s">
        <v>152</v>
      </c>
      <c r="D162" s="29">
        <v>120</v>
      </c>
      <c r="E162" s="30">
        <f t="shared" si="9"/>
        <v>119009.33</v>
      </c>
      <c r="F162" s="31">
        <f t="shared" si="7"/>
        <v>14281119.6</v>
      </c>
      <c r="H162" s="144">
        <v>122625.14</v>
      </c>
      <c r="I162" s="145">
        <f t="shared" si="8"/>
        <v>14715016.800000001</v>
      </c>
    </row>
    <row r="163" spans="1:9" s="33" customFormat="1">
      <c r="A163" s="26" t="s">
        <v>299</v>
      </c>
      <c r="B163" s="56" t="s">
        <v>300</v>
      </c>
      <c r="C163" s="51" t="s">
        <v>152</v>
      </c>
      <c r="D163" s="29">
        <v>125</v>
      </c>
      <c r="E163" s="30">
        <f t="shared" si="9"/>
        <v>210540.76</v>
      </c>
      <c r="F163" s="31">
        <f t="shared" ref="F163:F197" si="10">ROUND(D163*E163,2)</f>
        <v>26317595</v>
      </c>
      <c r="H163" s="144">
        <v>216937.53</v>
      </c>
      <c r="I163" s="145">
        <f t="shared" si="8"/>
        <v>27117191.25</v>
      </c>
    </row>
    <row r="164" spans="1:9" s="33" customFormat="1">
      <c r="A164" s="26" t="s">
        <v>301</v>
      </c>
      <c r="B164" s="56" t="s">
        <v>302</v>
      </c>
      <c r="C164" s="51" t="s">
        <v>52</v>
      </c>
      <c r="D164" s="29">
        <v>170</v>
      </c>
      <c r="E164" s="30">
        <f t="shared" si="9"/>
        <v>220940.87</v>
      </c>
      <c r="F164" s="31">
        <f t="shared" si="10"/>
        <v>37559947.899999999</v>
      </c>
      <c r="H164" s="144">
        <v>227653.62</v>
      </c>
      <c r="I164" s="145">
        <f t="shared" si="8"/>
        <v>38701115.399999999</v>
      </c>
    </row>
    <row r="165" spans="1:9" s="33" customFormat="1">
      <c r="A165" s="26" t="s">
        <v>303</v>
      </c>
      <c r="B165" s="56" t="s">
        <v>304</v>
      </c>
      <c r="C165" s="51" t="s">
        <v>52</v>
      </c>
      <c r="D165" s="29">
        <v>260</v>
      </c>
      <c r="E165" s="30">
        <f t="shared" si="9"/>
        <v>360917.41</v>
      </c>
      <c r="F165" s="31">
        <f t="shared" si="10"/>
        <v>93838526.599999994</v>
      </c>
      <c r="H165" s="144">
        <v>371883.01</v>
      </c>
      <c r="I165" s="145">
        <f t="shared" si="8"/>
        <v>96689582.600000009</v>
      </c>
    </row>
    <row r="166" spans="1:9" s="33" customFormat="1">
      <c r="A166" s="26" t="s">
        <v>305</v>
      </c>
      <c r="B166" s="56" t="s">
        <v>306</v>
      </c>
      <c r="C166" s="51" t="s">
        <v>52</v>
      </c>
      <c r="D166" s="29">
        <v>155</v>
      </c>
      <c r="E166" s="30">
        <f t="shared" si="9"/>
        <v>88782.39</v>
      </c>
      <c r="F166" s="31">
        <f t="shared" si="10"/>
        <v>13761270.449999999</v>
      </c>
      <c r="H166" s="144">
        <v>91479.83</v>
      </c>
      <c r="I166" s="145">
        <f t="shared" si="8"/>
        <v>14179373.65</v>
      </c>
    </row>
    <row r="167" spans="1:9" s="33" customFormat="1">
      <c r="A167" s="26" t="s">
        <v>307</v>
      </c>
      <c r="B167" s="56" t="s">
        <v>308</v>
      </c>
      <c r="C167" s="51" t="s">
        <v>52</v>
      </c>
      <c r="D167" s="29">
        <v>585</v>
      </c>
      <c r="E167" s="30">
        <f t="shared" si="9"/>
        <v>35844.36</v>
      </c>
      <c r="F167" s="31">
        <f t="shared" si="10"/>
        <v>20968950.600000001</v>
      </c>
      <c r="H167" s="144">
        <v>36933.4</v>
      </c>
      <c r="I167" s="145">
        <f t="shared" si="8"/>
        <v>21606039</v>
      </c>
    </row>
    <row r="168" spans="1:9" s="33" customFormat="1" ht="24">
      <c r="A168" s="26" t="s">
        <v>309</v>
      </c>
      <c r="B168" s="56" t="s">
        <v>310</v>
      </c>
      <c r="C168" s="51" t="s">
        <v>5</v>
      </c>
      <c r="D168" s="29">
        <v>7</v>
      </c>
      <c r="E168" s="30">
        <f t="shared" si="9"/>
        <v>1382424.7</v>
      </c>
      <c r="F168" s="31">
        <f t="shared" si="10"/>
        <v>9676972.9000000004</v>
      </c>
      <c r="H168" s="144">
        <v>1424426.32</v>
      </c>
      <c r="I168" s="145">
        <f t="shared" si="8"/>
        <v>9970984.2400000002</v>
      </c>
    </row>
    <row r="169" spans="1:9" s="33" customFormat="1" ht="24">
      <c r="A169" s="26" t="s">
        <v>311</v>
      </c>
      <c r="B169" s="56" t="s">
        <v>312</v>
      </c>
      <c r="C169" s="51" t="s">
        <v>5</v>
      </c>
      <c r="D169" s="29">
        <v>6</v>
      </c>
      <c r="E169" s="30">
        <f t="shared" si="9"/>
        <v>2579417.75</v>
      </c>
      <c r="F169" s="31">
        <f t="shared" si="10"/>
        <v>15476506.5</v>
      </c>
      <c r="H169" s="144">
        <v>2657787.1</v>
      </c>
      <c r="I169" s="145">
        <f t="shared" si="8"/>
        <v>15946722.600000001</v>
      </c>
    </row>
    <row r="170" spans="1:9" s="33" customFormat="1" ht="24">
      <c r="A170" s="26" t="s">
        <v>313</v>
      </c>
      <c r="B170" s="56" t="s">
        <v>314</v>
      </c>
      <c r="C170" s="51" t="s">
        <v>52</v>
      </c>
      <c r="D170" s="29">
        <v>280</v>
      </c>
      <c r="E170" s="30">
        <f t="shared" si="9"/>
        <v>242724.48000000001</v>
      </c>
      <c r="F170" s="31">
        <f t="shared" si="10"/>
        <v>67962854.400000006</v>
      </c>
      <c r="H170" s="144">
        <v>250099.07</v>
      </c>
      <c r="I170" s="145">
        <f t="shared" si="8"/>
        <v>70027739.600000009</v>
      </c>
    </row>
    <row r="171" spans="1:9" s="33" customFormat="1" ht="57.75" customHeight="1">
      <c r="A171" s="26" t="s">
        <v>315</v>
      </c>
      <c r="B171" s="56" t="s">
        <v>316</v>
      </c>
      <c r="C171" s="51" t="s">
        <v>52</v>
      </c>
      <c r="D171" s="29">
        <v>25</v>
      </c>
      <c r="E171" s="30">
        <f t="shared" si="9"/>
        <v>287100.2</v>
      </c>
      <c r="F171" s="31">
        <f t="shared" si="10"/>
        <v>7177505</v>
      </c>
      <c r="H171" s="144">
        <v>295823.03999999998</v>
      </c>
      <c r="I171" s="145">
        <f t="shared" si="8"/>
        <v>7395575.9999999991</v>
      </c>
    </row>
    <row r="172" spans="1:9" s="33" customFormat="1" ht="74.25" customHeight="1">
      <c r="A172" s="26" t="s">
        <v>317</v>
      </c>
      <c r="B172" s="56" t="s">
        <v>318</v>
      </c>
      <c r="C172" s="51" t="s">
        <v>5</v>
      </c>
      <c r="D172" s="29">
        <v>1</v>
      </c>
      <c r="E172" s="30">
        <f t="shared" si="9"/>
        <v>10917125.890000001</v>
      </c>
      <c r="F172" s="31">
        <f t="shared" si="10"/>
        <v>10917125.890000001</v>
      </c>
      <c r="H172" s="144">
        <v>11248816.289999999</v>
      </c>
      <c r="I172" s="145">
        <f t="shared" si="8"/>
        <v>11248816.289999999</v>
      </c>
    </row>
    <row r="173" spans="1:9" s="33" customFormat="1" ht="24">
      <c r="A173" s="26" t="s">
        <v>319</v>
      </c>
      <c r="B173" s="56" t="s">
        <v>320</v>
      </c>
      <c r="C173" s="51" t="s">
        <v>5</v>
      </c>
      <c r="D173" s="29">
        <v>1</v>
      </c>
      <c r="E173" s="30">
        <f t="shared" si="9"/>
        <v>41241378.020000003</v>
      </c>
      <c r="F173" s="31">
        <f t="shared" si="10"/>
        <v>41241378.020000003</v>
      </c>
      <c r="H173" s="144">
        <v>42494397.280000001</v>
      </c>
      <c r="I173" s="145">
        <f t="shared" si="8"/>
        <v>42494397.280000001</v>
      </c>
    </row>
    <row r="174" spans="1:9" s="33" customFormat="1">
      <c r="A174" s="26" t="s">
        <v>321</v>
      </c>
      <c r="B174" s="56" t="s">
        <v>322</v>
      </c>
      <c r="C174" s="51" t="s">
        <v>5</v>
      </c>
      <c r="D174" s="29">
        <v>1</v>
      </c>
      <c r="E174" s="30">
        <f t="shared" si="9"/>
        <v>8634028.6699999999</v>
      </c>
      <c r="F174" s="31">
        <f t="shared" si="10"/>
        <v>8634028.6699999999</v>
      </c>
      <c r="H174" s="144">
        <v>8896352.6899999995</v>
      </c>
      <c r="I174" s="145">
        <f t="shared" si="8"/>
        <v>8896352.6899999995</v>
      </c>
    </row>
    <row r="175" spans="1:9" s="33" customFormat="1">
      <c r="A175" s="26" t="s">
        <v>323</v>
      </c>
      <c r="B175" s="56" t="s">
        <v>324</v>
      </c>
      <c r="C175" s="51" t="s">
        <v>5</v>
      </c>
      <c r="D175" s="29">
        <v>1</v>
      </c>
      <c r="E175" s="30">
        <f t="shared" si="9"/>
        <v>33046772.190000001</v>
      </c>
      <c r="F175" s="31">
        <f t="shared" si="10"/>
        <v>33046772.190000001</v>
      </c>
      <c r="H175" s="144">
        <v>34050818.229999997</v>
      </c>
      <c r="I175" s="145">
        <f t="shared" si="8"/>
        <v>34050818.229999997</v>
      </c>
    </row>
    <row r="176" spans="1:9" s="33" customFormat="1">
      <c r="A176" s="26" t="s">
        <v>325</v>
      </c>
      <c r="B176" s="56" t="s">
        <v>326</v>
      </c>
      <c r="C176" s="51" t="s">
        <v>5</v>
      </c>
      <c r="D176" s="29">
        <v>3</v>
      </c>
      <c r="E176" s="30">
        <f t="shared" si="9"/>
        <v>25160345.210000001</v>
      </c>
      <c r="F176" s="31">
        <f t="shared" si="10"/>
        <v>75481035.629999995</v>
      </c>
      <c r="H176" s="144">
        <v>25924781.289999999</v>
      </c>
      <c r="I176" s="145">
        <f t="shared" si="8"/>
        <v>77774343.870000005</v>
      </c>
    </row>
    <row r="177" spans="1:9" s="33" customFormat="1">
      <c r="A177" s="26" t="s">
        <v>327</v>
      </c>
      <c r="B177" s="56" t="s">
        <v>328</v>
      </c>
      <c r="C177" s="51" t="s">
        <v>5</v>
      </c>
      <c r="D177" s="29">
        <v>1</v>
      </c>
      <c r="E177" s="30">
        <f t="shared" si="9"/>
        <v>24428578.18</v>
      </c>
      <c r="F177" s="31">
        <f t="shared" si="10"/>
        <v>24428578.18</v>
      </c>
      <c r="H177" s="144">
        <v>25170781.289999999</v>
      </c>
      <c r="I177" s="145">
        <f t="shared" si="8"/>
        <v>25170781.289999999</v>
      </c>
    </row>
    <row r="178" spans="1:9" s="33" customFormat="1" ht="24">
      <c r="A178" s="26" t="s">
        <v>329</v>
      </c>
      <c r="B178" s="56" t="s">
        <v>330</v>
      </c>
      <c r="C178" s="51" t="s">
        <v>5</v>
      </c>
      <c r="D178" s="29">
        <v>5</v>
      </c>
      <c r="E178" s="30">
        <f t="shared" si="9"/>
        <v>939640.28</v>
      </c>
      <c r="F178" s="31">
        <f t="shared" si="10"/>
        <v>4698201.4000000004</v>
      </c>
      <c r="H178" s="144">
        <v>968188.97</v>
      </c>
      <c r="I178" s="145">
        <f t="shared" si="8"/>
        <v>4840944.8499999996</v>
      </c>
    </row>
    <row r="179" spans="1:9" s="33" customFormat="1">
      <c r="A179" s="26" t="s">
        <v>331</v>
      </c>
      <c r="B179" s="56" t="s">
        <v>332</v>
      </c>
      <c r="C179" s="51" t="s">
        <v>5</v>
      </c>
      <c r="D179" s="29">
        <v>3</v>
      </c>
      <c r="E179" s="30">
        <f t="shared" si="9"/>
        <v>4386720.1500000004</v>
      </c>
      <c r="F179" s="31">
        <f t="shared" si="10"/>
        <v>13160160.449999999</v>
      </c>
      <c r="H179" s="144">
        <v>4520000</v>
      </c>
      <c r="I179" s="145">
        <f t="shared" si="8"/>
        <v>13560000</v>
      </c>
    </row>
    <row r="180" spans="1:9" s="33" customFormat="1">
      <c r="A180" s="26" t="s">
        <v>333</v>
      </c>
      <c r="B180" s="56" t="s">
        <v>334</v>
      </c>
      <c r="C180" s="51" t="s">
        <v>5</v>
      </c>
      <c r="D180" s="29">
        <v>1</v>
      </c>
      <c r="E180" s="30">
        <f t="shared" si="9"/>
        <v>858482.3</v>
      </c>
      <c r="F180" s="31">
        <f t="shared" si="10"/>
        <v>858482.3</v>
      </c>
      <c r="H180" s="144">
        <v>884565.2</v>
      </c>
      <c r="I180" s="145">
        <f t="shared" si="8"/>
        <v>884565.2</v>
      </c>
    </row>
    <row r="181" spans="1:9" s="33" customFormat="1">
      <c r="A181" s="26" t="s">
        <v>335</v>
      </c>
      <c r="B181" s="56" t="s">
        <v>336</v>
      </c>
      <c r="C181" s="51" t="s">
        <v>5</v>
      </c>
      <c r="D181" s="29">
        <v>3</v>
      </c>
      <c r="E181" s="30">
        <f t="shared" si="9"/>
        <v>860423.32</v>
      </c>
      <c r="F181" s="31">
        <f t="shared" si="10"/>
        <v>2581269.96</v>
      </c>
      <c r="H181" s="144">
        <v>886565.2</v>
      </c>
      <c r="I181" s="145">
        <f t="shared" si="8"/>
        <v>2659695.5999999996</v>
      </c>
    </row>
    <row r="182" spans="1:9" s="33" customFormat="1">
      <c r="A182" s="26" t="s">
        <v>337</v>
      </c>
      <c r="B182" s="56" t="s">
        <v>338</v>
      </c>
      <c r="C182" s="51" t="s">
        <v>5</v>
      </c>
      <c r="D182" s="29">
        <v>1</v>
      </c>
      <c r="E182" s="30">
        <f t="shared" si="9"/>
        <v>6651217.9699999997</v>
      </c>
      <c r="F182" s="31">
        <f t="shared" si="10"/>
        <v>6651217.9699999997</v>
      </c>
      <c r="H182" s="144">
        <v>6853299.0999999996</v>
      </c>
      <c r="I182" s="145">
        <f t="shared" si="8"/>
        <v>6853299.0999999996</v>
      </c>
    </row>
    <row r="183" spans="1:9" s="33" customFormat="1">
      <c r="A183" s="26" t="s">
        <v>339</v>
      </c>
      <c r="B183" s="56" t="s">
        <v>340</v>
      </c>
      <c r="C183" s="51" t="s">
        <v>5</v>
      </c>
      <c r="D183" s="29">
        <v>1</v>
      </c>
      <c r="E183" s="30">
        <f t="shared" si="9"/>
        <v>8655650.5700000003</v>
      </c>
      <c r="F183" s="31">
        <f t="shared" si="10"/>
        <v>8655650.5700000003</v>
      </c>
      <c r="H183" s="144">
        <v>8918631.5199999996</v>
      </c>
      <c r="I183" s="145">
        <f t="shared" si="8"/>
        <v>8918631.5199999996</v>
      </c>
    </row>
    <row r="184" spans="1:9" s="33" customFormat="1">
      <c r="A184" s="26" t="s">
        <v>341</v>
      </c>
      <c r="B184" s="56" t="s">
        <v>342</v>
      </c>
      <c r="C184" s="51" t="s">
        <v>5</v>
      </c>
      <c r="D184" s="29">
        <v>1</v>
      </c>
      <c r="E184" s="30">
        <f t="shared" si="9"/>
        <v>7059350.2800000003</v>
      </c>
      <c r="F184" s="31">
        <f t="shared" si="10"/>
        <v>7059350.2800000003</v>
      </c>
      <c r="H184" s="144">
        <v>7273831.5199999996</v>
      </c>
      <c r="I184" s="145">
        <f t="shared" si="8"/>
        <v>7273831.5199999996</v>
      </c>
    </row>
    <row r="185" spans="1:9" s="33" customFormat="1">
      <c r="A185" s="26" t="s">
        <v>343</v>
      </c>
      <c r="B185" s="56" t="s">
        <v>344</v>
      </c>
      <c r="C185" s="51" t="s">
        <v>5</v>
      </c>
      <c r="D185" s="29">
        <v>1</v>
      </c>
      <c r="E185" s="30">
        <f t="shared" si="9"/>
        <v>3154168.25</v>
      </c>
      <c r="F185" s="31">
        <f t="shared" si="10"/>
        <v>3154168.25</v>
      </c>
      <c r="H185" s="144">
        <v>3250000</v>
      </c>
      <c r="I185" s="145">
        <f t="shared" si="8"/>
        <v>3250000</v>
      </c>
    </row>
    <row r="186" spans="1:9" s="33" customFormat="1">
      <c r="A186" s="26" t="s">
        <v>345</v>
      </c>
      <c r="B186" s="56" t="s">
        <v>346</v>
      </c>
      <c r="C186" s="51" t="s">
        <v>5</v>
      </c>
      <c r="D186" s="29">
        <v>1</v>
      </c>
      <c r="E186" s="30">
        <f t="shared" si="9"/>
        <v>21260444.16</v>
      </c>
      <c r="F186" s="31">
        <f t="shared" si="10"/>
        <v>21260444.16</v>
      </c>
      <c r="H186" s="144">
        <v>21906391.199999999</v>
      </c>
      <c r="I186" s="145">
        <f t="shared" si="8"/>
        <v>21906391.199999999</v>
      </c>
    </row>
    <row r="187" spans="1:9">
      <c r="A187" s="38" t="s">
        <v>347</v>
      </c>
      <c r="B187" s="45" t="s">
        <v>348</v>
      </c>
      <c r="C187" s="40"/>
      <c r="D187" s="41"/>
      <c r="E187" s="30">
        <f t="shared" si="9"/>
        <v>0</v>
      </c>
      <c r="F187" s="43"/>
      <c r="H187" s="144">
        <v>0</v>
      </c>
      <c r="I187" s="145">
        <f t="shared" si="8"/>
        <v>0</v>
      </c>
    </row>
    <row r="188" spans="1:9" s="33" customFormat="1" ht="47.25" customHeight="1">
      <c r="A188" s="26" t="s">
        <v>349</v>
      </c>
      <c r="B188" s="56" t="s">
        <v>350</v>
      </c>
      <c r="C188" s="51" t="s">
        <v>11</v>
      </c>
      <c r="D188" s="29">
        <v>8</v>
      </c>
      <c r="E188" s="30">
        <f t="shared" si="9"/>
        <v>273934.08000000002</v>
      </c>
      <c r="F188" s="31">
        <f t="shared" si="10"/>
        <v>2191472.6400000001</v>
      </c>
      <c r="H188" s="144">
        <v>282256.90000000002</v>
      </c>
      <c r="I188" s="145">
        <f t="shared" si="8"/>
        <v>2258055.2000000002</v>
      </c>
    </row>
    <row r="189" spans="1:9" s="33" customFormat="1" ht="47.25" customHeight="1">
      <c r="A189" s="26" t="s">
        <v>351</v>
      </c>
      <c r="B189" s="56" t="s">
        <v>352</v>
      </c>
      <c r="C189" s="51" t="s">
        <v>5</v>
      </c>
      <c r="D189" s="29">
        <v>4</v>
      </c>
      <c r="E189" s="30">
        <f t="shared" si="9"/>
        <v>1177855.23</v>
      </c>
      <c r="F189" s="31">
        <f t="shared" si="10"/>
        <v>4711420.92</v>
      </c>
      <c r="H189" s="144">
        <v>1213641.5</v>
      </c>
      <c r="I189" s="145">
        <f t="shared" si="8"/>
        <v>4854566</v>
      </c>
    </row>
    <row r="190" spans="1:9" s="33" customFormat="1" ht="47.25" customHeight="1">
      <c r="A190" s="26" t="s">
        <v>353</v>
      </c>
      <c r="B190" s="56" t="s">
        <v>354</v>
      </c>
      <c r="C190" s="51" t="s">
        <v>5</v>
      </c>
      <c r="D190" s="29">
        <v>2</v>
      </c>
      <c r="E190" s="30">
        <f t="shared" si="9"/>
        <v>1129658.56</v>
      </c>
      <c r="F190" s="31">
        <f t="shared" si="10"/>
        <v>2259317.12</v>
      </c>
      <c r="H190" s="144">
        <v>1163980.5</v>
      </c>
      <c r="I190" s="145">
        <f t="shared" si="8"/>
        <v>2327961</v>
      </c>
    </row>
    <row r="191" spans="1:9" s="33" customFormat="1" ht="47.25" customHeight="1">
      <c r="A191" s="26" t="s">
        <v>355</v>
      </c>
      <c r="B191" s="56" t="s">
        <v>356</v>
      </c>
      <c r="C191" s="51" t="s">
        <v>5</v>
      </c>
      <c r="D191" s="29">
        <v>7</v>
      </c>
      <c r="E191" s="30">
        <f t="shared" si="9"/>
        <v>1227233</v>
      </c>
      <c r="F191" s="31">
        <f t="shared" si="10"/>
        <v>8590631</v>
      </c>
      <c r="H191" s="144">
        <v>1264519.5</v>
      </c>
      <c r="I191" s="145">
        <f t="shared" si="8"/>
        <v>8851636.5</v>
      </c>
    </row>
    <row r="192" spans="1:9" s="33" customFormat="1" ht="47.25" customHeight="1">
      <c r="A192" s="26" t="s">
        <v>357</v>
      </c>
      <c r="B192" s="56" t="s">
        <v>358</v>
      </c>
      <c r="C192" s="51" t="s">
        <v>5</v>
      </c>
      <c r="D192" s="29">
        <v>1</v>
      </c>
      <c r="E192" s="30">
        <f t="shared" si="9"/>
        <v>1258633.96</v>
      </c>
      <c r="F192" s="31">
        <f t="shared" si="10"/>
        <v>1258633.96</v>
      </c>
      <c r="H192" s="144">
        <v>1296874.5</v>
      </c>
      <c r="I192" s="145">
        <f t="shared" si="8"/>
        <v>1296874.5</v>
      </c>
    </row>
    <row r="193" spans="1:9" s="33" customFormat="1" ht="47.25" customHeight="1">
      <c r="A193" s="26" t="s">
        <v>359</v>
      </c>
      <c r="B193" s="56" t="s">
        <v>360</v>
      </c>
      <c r="C193" s="51" t="s">
        <v>5</v>
      </c>
      <c r="D193" s="29">
        <v>3</v>
      </c>
      <c r="E193" s="30">
        <f t="shared" si="9"/>
        <v>1162819.06</v>
      </c>
      <c r="F193" s="31">
        <f t="shared" si="10"/>
        <v>3488457.18</v>
      </c>
      <c r="H193" s="144">
        <v>1198148.5</v>
      </c>
      <c r="I193" s="145">
        <f t="shared" si="8"/>
        <v>3594445.5</v>
      </c>
    </row>
    <row r="194" spans="1:9" s="33" customFormat="1" ht="47.25" customHeight="1">
      <c r="A194" s="26" t="s">
        <v>361</v>
      </c>
      <c r="B194" s="56" t="s">
        <v>362</v>
      </c>
      <c r="C194" s="51" t="s">
        <v>5</v>
      </c>
      <c r="D194" s="29">
        <v>1</v>
      </c>
      <c r="E194" s="30">
        <f t="shared" si="9"/>
        <v>1190489.3700000001</v>
      </c>
      <c r="F194" s="31">
        <f t="shared" si="10"/>
        <v>1190489.3700000001</v>
      </c>
      <c r="H194" s="144">
        <v>1226659.5</v>
      </c>
      <c r="I194" s="145">
        <f t="shared" si="8"/>
        <v>1226659.5</v>
      </c>
    </row>
    <row r="195" spans="1:9" s="33" customFormat="1" ht="47.25" customHeight="1">
      <c r="A195" s="26" t="s">
        <v>363</v>
      </c>
      <c r="B195" s="56" t="s">
        <v>364</v>
      </c>
      <c r="C195" s="51" t="s">
        <v>5</v>
      </c>
      <c r="D195" s="29">
        <v>3</v>
      </c>
      <c r="E195" s="30">
        <f t="shared" si="9"/>
        <v>1703842.38</v>
      </c>
      <c r="F195" s="31">
        <f t="shared" si="10"/>
        <v>5111527.1399999997</v>
      </c>
      <c r="H195" s="144">
        <v>1755609.5</v>
      </c>
      <c r="I195" s="145">
        <f t="shared" si="8"/>
        <v>5266828.5</v>
      </c>
    </row>
    <row r="196" spans="1:9" s="33" customFormat="1" ht="47.25" customHeight="1">
      <c r="A196" s="26" t="s">
        <v>365</v>
      </c>
      <c r="B196" s="56" t="s">
        <v>366</v>
      </c>
      <c r="C196" s="51" t="s">
        <v>5</v>
      </c>
      <c r="D196" s="29">
        <v>4</v>
      </c>
      <c r="E196" s="30">
        <f t="shared" si="9"/>
        <v>1129658.56</v>
      </c>
      <c r="F196" s="31">
        <f t="shared" si="10"/>
        <v>4518634.24</v>
      </c>
      <c r="H196" s="144">
        <v>1163980.5</v>
      </c>
      <c r="I196" s="145">
        <f t="shared" si="8"/>
        <v>4655922</v>
      </c>
    </row>
    <row r="197" spans="1:9" s="33" customFormat="1" ht="47.25" customHeight="1">
      <c r="A197" s="26" t="s">
        <v>367</v>
      </c>
      <c r="B197" s="56" t="s">
        <v>368</v>
      </c>
      <c r="C197" s="51" t="s">
        <v>5</v>
      </c>
      <c r="D197" s="29">
        <v>3</v>
      </c>
      <c r="E197" s="30">
        <f t="shared" si="9"/>
        <v>2028189.87</v>
      </c>
      <c r="F197" s="31">
        <f t="shared" si="10"/>
        <v>6084569.6100000003</v>
      </c>
      <c r="H197" s="144">
        <v>2089811.5</v>
      </c>
      <c r="I197" s="145">
        <f t="shared" si="8"/>
        <v>6269434.5</v>
      </c>
    </row>
    <row r="198" spans="1:9">
      <c r="A198" s="38" t="s">
        <v>369</v>
      </c>
      <c r="B198" s="45" t="s">
        <v>370</v>
      </c>
      <c r="C198" s="40"/>
      <c r="D198" s="41"/>
      <c r="E198" s="30">
        <f t="shared" si="9"/>
        <v>0</v>
      </c>
      <c r="F198" s="43"/>
      <c r="H198" s="144">
        <v>0</v>
      </c>
      <c r="I198" s="145">
        <f t="shared" si="8"/>
        <v>0</v>
      </c>
    </row>
    <row r="199" spans="1:9" s="33" customFormat="1" ht="37.5" customHeight="1">
      <c r="A199" s="26" t="s">
        <v>371</v>
      </c>
      <c r="B199" s="56" t="s">
        <v>372</v>
      </c>
      <c r="C199" s="51" t="s">
        <v>11</v>
      </c>
      <c r="D199" s="29">
        <v>968.27</v>
      </c>
      <c r="E199" s="30">
        <f t="shared" si="9"/>
        <v>93450.13</v>
      </c>
      <c r="F199" s="142">
        <f>ROUND(D199*E199,2)</f>
        <v>90484957.379999995</v>
      </c>
      <c r="H199" s="144">
        <v>96289.39</v>
      </c>
      <c r="I199" s="145">
        <f t="shared" si="8"/>
        <v>93234127.655299991</v>
      </c>
    </row>
    <row r="200" spans="1:9" s="33" customFormat="1" ht="37.5" customHeight="1">
      <c r="A200" s="26" t="s">
        <v>373</v>
      </c>
      <c r="B200" s="56" t="s">
        <v>374</v>
      </c>
      <c r="C200" s="51" t="s">
        <v>52</v>
      </c>
      <c r="D200" s="29">
        <v>436.94</v>
      </c>
      <c r="E200" s="30">
        <f t="shared" si="9"/>
        <v>71043.19</v>
      </c>
      <c r="F200" s="31">
        <f t="shared" ref="F200:F223" si="11">ROUND(D200*E200,2)</f>
        <v>31041611.440000001</v>
      </c>
      <c r="H200" s="144">
        <v>73201.67</v>
      </c>
      <c r="I200" s="145">
        <f t="shared" si="8"/>
        <v>31984737.689799998</v>
      </c>
    </row>
    <row r="201" spans="1:9" s="33" customFormat="1" ht="37.5" customHeight="1">
      <c r="A201" s="26" t="s">
        <v>375</v>
      </c>
      <c r="B201" s="56" t="s">
        <v>376</v>
      </c>
      <c r="C201" s="51" t="s">
        <v>11</v>
      </c>
      <c r="D201" s="29">
        <v>28.63</v>
      </c>
      <c r="E201" s="30">
        <f t="shared" si="9"/>
        <v>156374.15</v>
      </c>
      <c r="F201" s="31">
        <f t="shared" si="11"/>
        <v>4476991.91</v>
      </c>
      <c r="H201" s="144">
        <v>161125.20000000001</v>
      </c>
      <c r="I201" s="145">
        <f t="shared" si="8"/>
        <v>4613014.4759999998</v>
      </c>
    </row>
    <row r="202" spans="1:9" s="33" customFormat="1" ht="37.5" customHeight="1">
      <c r="A202" s="26" t="s">
        <v>377</v>
      </c>
      <c r="B202" s="56" t="s">
        <v>378</v>
      </c>
      <c r="C202" s="51" t="s">
        <v>11</v>
      </c>
      <c r="D202" s="29">
        <v>139.65</v>
      </c>
      <c r="E202" s="30">
        <f t="shared" si="9"/>
        <v>72618.66</v>
      </c>
      <c r="F202" s="31">
        <f t="shared" si="11"/>
        <v>10141195.869999999</v>
      </c>
      <c r="H202" s="144">
        <v>74825</v>
      </c>
      <c r="I202" s="145">
        <f t="shared" si="8"/>
        <v>10449311.25</v>
      </c>
    </row>
    <row r="203" spans="1:9" s="33" customFormat="1" ht="37.5" customHeight="1">
      <c r="A203" s="26" t="s">
        <v>379</v>
      </c>
      <c r="B203" s="56" t="s">
        <v>380</v>
      </c>
      <c r="C203" s="51" t="s">
        <v>52</v>
      </c>
      <c r="D203" s="29">
        <v>4</v>
      </c>
      <c r="E203" s="30">
        <f t="shared" si="9"/>
        <v>44674.77</v>
      </c>
      <c r="F203" s="31">
        <f t="shared" si="11"/>
        <v>178699.08</v>
      </c>
      <c r="H203" s="144">
        <v>46032.1</v>
      </c>
      <c r="I203" s="145">
        <f t="shared" si="8"/>
        <v>184128.4</v>
      </c>
    </row>
    <row r="204" spans="1:9">
      <c r="A204" s="38" t="s">
        <v>381</v>
      </c>
      <c r="B204" s="45" t="s">
        <v>382</v>
      </c>
      <c r="C204" s="40"/>
      <c r="D204" s="41"/>
      <c r="E204" s="30">
        <f t="shared" si="9"/>
        <v>0</v>
      </c>
      <c r="F204" s="43">
        <f t="shared" ref="F188:F250" si="12">D204*E204</f>
        <v>0</v>
      </c>
      <c r="H204" s="144">
        <v>0</v>
      </c>
      <c r="I204" s="145">
        <f t="shared" ref="I204:I267" si="13">H204*D204</f>
        <v>0</v>
      </c>
    </row>
    <row r="205" spans="1:9" ht="33" customHeight="1">
      <c r="A205" s="26" t="s">
        <v>383</v>
      </c>
      <c r="B205" s="56" t="s">
        <v>384</v>
      </c>
      <c r="C205" s="51" t="s">
        <v>52</v>
      </c>
      <c r="D205" s="29">
        <v>3.5999999442745323</v>
      </c>
      <c r="E205" s="30">
        <f t="shared" si="9"/>
        <v>139327.79</v>
      </c>
      <c r="F205" s="31">
        <f t="shared" si="11"/>
        <v>501580.04</v>
      </c>
      <c r="H205" s="144">
        <v>143560.93</v>
      </c>
      <c r="I205" s="145">
        <f t="shared" si="13"/>
        <v>516819.34</v>
      </c>
    </row>
    <row r="206" spans="1:9" ht="33" customHeight="1">
      <c r="A206" s="26" t="s">
        <v>385</v>
      </c>
      <c r="B206" s="56" t="s">
        <v>386</v>
      </c>
      <c r="C206" s="51" t="s">
        <v>52</v>
      </c>
      <c r="D206" s="29">
        <v>7.279999801309696</v>
      </c>
      <c r="E206" s="30">
        <f t="shared" si="9"/>
        <v>148490.41</v>
      </c>
      <c r="F206" s="31">
        <f t="shared" si="11"/>
        <v>1081010.1599999999</v>
      </c>
      <c r="H206" s="144">
        <v>153001.93</v>
      </c>
      <c r="I206" s="145">
        <f t="shared" si="13"/>
        <v>1113854.02</v>
      </c>
    </row>
    <row r="207" spans="1:9" ht="33" customHeight="1">
      <c r="A207" s="26" t="s">
        <v>387</v>
      </c>
      <c r="B207" s="56" t="s">
        <v>388</v>
      </c>
      <c r="C207" s="51" t="s">
        <v>5</v>
      </c>
      <c r="D207" s="29">
        <v>1</v>
      </c>
      <c r="E207" s="30">
        <f t="shared" si="9"/>
        <v>122265.59</v>
      </c>
      <c r="F207" s="31">
        <f t="shared" si="11"/>
        <v>122265.59</v>
      </c>
      <c r="H207" s="144">
        <v>125980.33</v>
      </c>
      <c r="I207" s="145">
        <f t="shared" si="13"/>
        <v>125980.33</v>
      </c>
    </row>
    <row r="208" spans="1:9" ht="33" customHeight="1">
      <c r="A208" s="26" t="s">
        <v>389</v>
      </c>
      <c r="B208" s="56" t="s">
        <v>390</v>
      </c>
      <c r="C208" s="51" t="s">
        <v>5</v>
      </c>
      <c r="D208" s="29">
        <v>1.9999999604225465</v>
      </c>
      <c r="E208" s="30">
        <f t="shared" si="9"/>
        <v>245218.73</v>
      </c>
      <c r="F208" s="31">
        <f t="shared" si="11"/>
        <v>490437.45</v>
      </c>
      <c r="H208" s="144">
        <v>252669.11</v>
      </c>
      <c r="I208" s="145">
        <f t="shared" si="13"/>
        <v>505338.21</v>
      </c>
    </row>
    <row r="209" spans="1:9" ht="33" customHeight="1">
      <c r="A209" s="26" t="s">
        <v>391</v>
      </c>
      <c r="B209" s="56" t="s">
        <v>392</v>
      </c>
      <c r="C209" s="51" t="s">
        <v>5</v>
      </c>
      <c r="D209" s="29">
        <v>1</v>
      </c>
      <c r="E209" s="30">
        <f t="shared" si="9"/>
        <v>520003.49</v>
      </c>
      <c r="F209" s="31">
        <f t="shared" si="11"/>
        <v>520003.49</v>
      </c>
      <c r="H209" s="144">
        <v>535802.53</v>
      </c>
      <c r="I209" s="145">
        <f t="shared" si="13"/>
        <v>535802.53</v>
      </c>
    </row>
    <row r="210" spans="1:9" ht="47.25" customHeight="1">
      <c r="A210" s="26" t="s">
        <v>393</v>
      </c>
      <c r="B210" s="56" t="s">
        <v>394</v>
      </c>
      <c r="C210" s="51" t="s">
        <v>5</v>
      </c>
      <c r="D210" s="29">
        <v>1</v>
      </c>
      <c r="E210" s="30">
        <f t="shared" si="9"/>
        <v>477728.87</v>
      </c>
      <c r="F210" s="31">
        <f t="shared" si="11"/>
        <v>477728.87</v>
      </c>
      <c r="H210" s="144">
        <v>492243.5</v>
      </c>
      <c r="I210" s="145">
        <f t="shared" si="13"/>
        <v>492243.5</v>
      </c>
    </row>
    <row r="211" spans="1:9" ht="48.75" customHeight="1">
      <c r="A211" s="26" t="s">
        <v>395</v>
      </c>
      <c r="B211" s="56" t="s">
        <v>396</v>
      </c>
      <c r="C211" s="51" t="s">
        <v>5</v>
      </c>
      <c r="D211" s="29">
        <v>4</v>
      </c>
      <c r="E211" s="30">
        <f t="shared" si="9"/>
        <v>392516.54</v>
      </c>
      <c r="F211" s="142">
        <f t="shared" si="11"/>
        <v>1570066.16</v>
      </c>
      <c r="H211" s="144">
        <v>404442.2</v>
      </c>
      <c r="I211" s="145">
        <f t="shared" si="13"/>
        <v>1617768.8</v>
      </c>
    </row>
    <row r="212" spans="1:9" ht="33" customHeight="1">
      <c r="A212" s="26" t="s">
        <v>397</v>
      </c>
      <c r="B212" s="56" t="s">
        <v>398</v>
      </c>
      <c r="C212" s="51" t="s">
        <v>5</v>
      </c>
      <c r="D212" s="29">
        <v>5</v>
      </c>
      <c r="E212" s="30">
        <f t="shared" si="9"/>
        <v>175534.59</v>
      </c>
      <c r="F212" s="142">
        <f t="shared" si="11"/>
        <v>877672.95</v>
      </c>
      <c r="H212" s="144">
        <v>180867.78</v>
      </c>
      <c r="I212" s="145">
        <f t="shared" si="13"/>
        <v>904338.9</v>
      </c>
    </row>
    <row r="213" spans="1:9" ht="45" customHeight="1">
      <c r="A213" s="26" t="s">
        <v>399</v>
      </c>
      <c r="B213" s="56" t="s">
        <v>400</v>
      </c>
      <c r="C213" s="51" t="s">
        <v>5</v>
      </c>
      <c r="D213" s="29">
        <v>10</v>
      </c>
      <c r="E213" s="30">
        <f t="shared" si="9"/>
        <v>392516.54</v>
      </c>
      <c r="F213" s="142">
        <f t="shared" si="11"/>
        <v>3925165.4</v>
      </c>
      <c r="H213" s="144">
        <v>404442.2</v>
      </c>
      <c r="I213" s="145">
        <f t="shared" si="13"/>
        <v>4044422</v>
      </c>
    </row>
    <row r="214" spans="1:9" ht="33" customHeight="1">
      <c r="A214" s="26" t="s">
        <v>401</v>
      </c>
      <c r="B214" s="56" t="s">
        <v>402</v>
      </c>
      <c r="C214" s="51" t="s">
        <v>5</v>
      </c>
      <c r="D214" s="29">
        <v>4.9999994223546436</v>
      </c>
      <c r="E214" s="30">
        <f t="shared" si="9"/>
        <v>16801.2</v>
      </c>
      <c r="F214" s="31">
        <f t="shared" si="11"/>
        <v>84005.99</v>
      </c>
      <c r="H214" s="144">
        <v>17311.66</v>
      </c>
      <c r="I214" s="145">
        <f t="shared" si="13"/>
        <v>86558.29</v>
      </c>
    </row>
    <row r="215" spans="1:9" ht="33" customHeight="1">
      <c r="A215" s="26" t="s">
        <v>403</v>
      </c>
      <c r="B215" s="56" t="s">
        <v>404</v>
      </c>
      <c r="C215" s="51" t="s">
        <v>11</v>
      </c>
      <c r="D215" s="29">
        <v>356.63249193320996</v>
      </c>
      <c r="E215" s="30">
        <f t="shared" ref="E215:E278" si="14">ROUND(H215*$H$7,2)</f>
        <v>70871.45</v>
      </c>
      <c r="F215" s="31">
        <f t="shared" si="11"/>
        <v>25275061.82</v>
      </c>
      <c r="H215" s="144">
        <v>73024.710000000006</v>
      </c>
      <c r="I215" s="145">
        <f t="shared" si="13"/>
        <v>26042984.300000001</v>
      </c>
    </row>
    <row r="216" spans="1:9" ht="46.5" customHeight="1">
      <c r="A216" s="26" t="s">
        <v>405</v>
      </c>
      <c r="B216" s="56" t="s">
        <v>406</v>
      </c>
      <c r="C216" s="51" t="s">
        <v>5</v>
      </c>
      <c r="D216" s="29">
        <v>12</v>
      </c>
      <c r="E216" s="30">
        <f t="shared" si="14"/>
        <v>229903.6</v>
      </c>
      <c r="F216" s="142">
        <f t="shared" si="11"/>
        <v>2758843.2</v>
      </c>
      <c r="H216" s="144">
        <v>236888.66</v>
      </c>
      <c r="I216" s="145">
        <f t="shared" si="13"/>
        <v>2842663.92</v>
      </c>
    </row>
    <row r="217" spans="1:9" ht="33" customHeight="1">
      <c r="A217" s="26" t="s">
        <v>407</v>
      </c>
      <c r="B217" s="56" t="s">
        <v>408</v>
      </c>
      <c r="C217" s="51" t="s">
        <v>5</v>
      </c>
      <c r="D217" s="29">
        <v>6</v>
      </c>
      <c r="E217" s="30">
        <f t="shared" si="14"/>
        <v>208013.1</v>
      </c>
      <c r="F217" s="142">
        <f t="shared" si="11"/>
        <v>1248078.6000000001</v>
      </c>
      <c r="H217" s="144">
        <v>214333.07</v>
      </c>
      <c r="I217" s="145">
        <f t="shared" si="13"/>
        <v>1285998.42</v>
      </c>
    </row>
    <row r="218" spans="1:9">
      <c r="A218" s="38" t="s">
        <v>409</v>
      </c>
      <c r="B218" s="45" t="s">
        <v>410</v>
      </c>
      <c r="C218" s="40"/>
      <c r="D218" s="41"/>
      <c r="E218" s="30">
        <f t="shared" si="14"/>
        <v>0</v>
      </c>
      <c r="F218" s="43"/>
      <c r="H218" s="144">
        <v>0</v>
      </c>
      <c r="I218" s="145">
        <f t="shared" si="13"/>
        <v>0</v>
      </c>
    </row>
    <row r="219" spans="1:9" s="33" customFormat="1" ht="24">
      <c r="A219" s="26" t="s">
        <v>411</v>
      </c>
      <c r="B219" s="56" t="s">
        <v>412</v>
      </c>
      <c r="C219" s="51" t="s">
        <v>52</v>
      </c>
      <c r="D219" s="29">
        <v>401.92</v>
      </c>
      <c r="E219" s="30">
        <f t="shared" si="14"/>
        <v>22386.45</v>
      </c>
      <c r="F219" s="31">
        <f t="shared" si="11"/>
        <v>8997561.9800000004</v>
      </c>
      <c r="H219" s="144">
        <v>23066.61</v>
      </c>
      <c r="I219" s="145">
        <f t="shared" si="13"/>
        <v>9270931.8912000004</v>
      </c>
    </row>
    <row r="220" spans="1:9" s="33" customFormat="1" ht="24">
      <c r="A220" s="26" t="s">
        <v>413</v>
      </c>
      <c r="B220" s="56" t="s">
        <v>414</v>
      </c>
      <c r="C220" s="51" t="s">
        <v>11</v>
      </c>
      <c r="D220" s="29">
        <v>205.18</v>
      </c>
      <c r="E220" s="30">
        <f t="shared" si="14"/>
        <v>33142.29</v>
      </c>
      <c r="F220" s="31">
        <f t="shared" si="11"/>
        <v>6800135.0599999996</v>
      </c>
      <c r="H220" s="144">
        <v>34149.24</v>
      </c>
      <c r="I220" s="145">
        <f t="shared" si="13"/>
        <v>7006741.0631999997</v>
      </c>
    </row>
    <row r="221" spans="1:9" s="33" customFormat="1" ht="24">
      <c r="A221" s="26" t="s">
        <v>415</v>
      </c>
      <c r="B221" s="56" t="s">
        <v>412</v>
      </c>
      <c r="C221" s="51" t="s">
        <v>11</v>
      </c>
      <c r="D221" s="29">
        <v>1094.57</v>
      </c>
      <c r="E221" s="30">
        <f t="shared" si="14"/>
        <v>33075.519999999997</v>
      </c>
      <c r="F221" s="31">
        <f t="shared" si="11"/>
        <v>36203471.93</v>
      </c>
      <c r="H221" s="144">
        <v>34080.44</v>
      </c>
      <c r="I221" s="145">
        <f t="shared" si="13"/>
        <v>37303427.2108</v>
      </c>
    </row>
    <row r="222" spans="1:9" s="33" customFormat="1" ht="36">
      <c r="A222" s="26" t="s">
        <v>416</v>
      </c>
      <c r="B222" s="56" t="s">
        <v>417</v>
      </c>
      <c r="C222" s="51" t="s">
        <v>11</v>
      </c>
      <c r="D222" s="29">
        <v>2284.5365000030547</v>
      </c>
      <c r="E222" s="30">
        <f t="shared" si="14"/>
        <v>23825.57</v>
      </c>
      <c r="F222" s="31">
        <f t="shared" si="11"/>
        <v>54430384.299999997</v>
      </c>
      <c r="H222" s="144">
        <v>24549.45</v>
      </c>
      <c r="I222" s="145">
        <f t="shared" si="13"/>
        <v>56084114.579999991</v>
      </c>
    </row>
    <row r="223" spans="1:9" s="33" customFormat="1">
      <c r="A223" s="26" t="s">
        <v>418</v>
      </c>
      <c r="B223" s="56" t="s">
        <v>419</v>
      </c>
      <c r="C223" s="51" t="s">
        <v>52</v>
      </c>
      <c r="D223" s="29">
        <v>252.4</v>
      </c>
      <c r="E223" s="30">
        <f t="shared" si="14"/>
        <v>19340.97</v>
      </c>
      <c r="F223" s="31">
        <f t="shared" si="11"/>
        <v>4881660.83</v>
      </c>
      <c r="H223" s="144">
        <v>19928.599999999999</v>
      </c>
      <c r="I223" s="145">
        <f t="shared" si="13"/>
        <v>5029978.6399999997</v>
      </c>
    </row>
    <row r="224" spans="1:9">
      <c r="A224" s="38" t="s">
        <v>420</v>
      </c>
      <c r="B224" s="45" t="s">
        <v>421</v>
      </c>
      <c r="C224" s="40"/>
      <c r="D224" s="41"/>
      <c r="E224" s="30">
        <f t="shared" si="14"/>
        <v>0</v>
      </c>
      <c r="F224" s="43"/>
      <c r="H224" s="144">
        <v>0</v>
      </c>
      <c r="I224" s="145">
        <f t="shared" si="13"/>
        <v>0</v>
      </c>
    </row>
    <row r="225" spans="1:9">
      <c r="A225" s="38"/>
      <c r="B225" s="45" t="s">
        <v>422</v>
      </c>
      <c r="C225" s="40"/>
      <c r="D225" s="41"/>
      <c r="E225" s="30">
        <f t="shared" si="14"/>
        <v>0</v>
      </c>
      <c r="F225" s="43"/>
      <c r="H225" s="144">
        <v>0</v>
      </c>
      <c r="I225" s="145">
        <f t="shared" si="13"/>
        <v>0</v>
      </c>
    </row>
    <row r="226" spans="1:9" s="33" customFormat="1" ht="58.5" customHeight="1">
      <c r="A226" s="26" t="s">
        <v>423</v>
      </c>
      <c r="B226" s="56" t="s">
        <v>424</v>
      </c>
      <c r="C226" s="51" t="s">
        <v>11</v>
      </c>
      <c r="D226" s="29">
        <v>10.48</v>
      </c>
      <c r="E226" s="30">
        <f t="shared" si="14"/>
        <v>481811.85</v>
      </c>
      <c r="F226" s="31">
        <f t="shared" ref="F226:F250" si="15">ROUND(D226*E226,2)</f>
        <v>5049388.1900000004</v>
      </c>
      <c r="H226" s="144">
        <v>496450.53</v>
      </c>
      <c r="I226" s="145">
        <f t="shared" si="13"/>
        <v>5202801.5544000007</v>
      </c>
    </row>
    <row r="227" spans="1:9" s="33" customFormat="1" ht="41.25" customHeight="1">
      <c r="A227" s="26" t="s">
        <v>425</v>
      </c>
      <c r="B227" s="56" t="s">
        <v>426</v>
      </c>
      <c r="C227" s="51" t="s">
        <v>11</v>
      </c>
      <c r="D227" s="29">
        <v>5.5343676957772514</v>
      </c>
      <c r="E227" s="30">
        <f t="shared" si="14"/>
        <v>64985.97</v>
      </c>
      <c r="F227" s="31">
        <f t="shared" si="15"/>
        <v>359656.25</v>
      </c>
      <c r="H227" s="144">
        <v>66960.41</v>
      </c>
      <c r="I227" s="145">
        <f t="shared" si="13"/>
        <v>370583.53</v>
      </c>
    </row>
    <row r="228" spans="1:9" s="33" customFormat="1" ht="41.25" customHeight="1">
      <c r="A228" s="26" t="s">
        <v>427</v>
      </c>
      <c r="B228" s="56" t="s">
        <v>428</v>
      </c>
      <c r="C228" s="51" t="s">
        <v>5</v>
      </c>
      <c r="D228" s="29">
        <v>2</v>
      </c>
      <c r="E228" s="30">
        <f t="shared" si="14"/>
        <v>662461.84</v>
      </c>
      <c r="F228" s="31">
        <f t="shared" si="15"/>
        <v>1324923.68</v>
      </c>
      <c r="H228" s="144">
        <v>682589.14</v>
      </c>
      <c r="I228" s="145">
        <f t="shared" si="13"/>
        <v>1365178.28</v>
      </c>
    </row>
    <row r="229" spans="1:9" s="33" customFormat="1" ht="41.25" customHeight="1">
      <c r="A229" s="26" t="s">
        <v>429</v>
      </c>
      <c r="B229" s="56" t="s">
        <v>430</v>
      </c>
      <c r="C229" s="51" t="s">
        <v>5</v>
      </c>
      <c r="D229" s="29">
        <v>10</v>
      </c>
      <c r="E229" s="30">
        <f t="shared" si="14"/>
        <v>861239.71</v>
      </c>
      <c r="F229" s="31">
        <f t="shared" si="15"/>
        <v>8612397.0999999996</v>
      </c>
      <c r="H229" s="144">
        <v>887406.39</v>
      </c>
      <c r="I229" s="145">
        <f t="shared" si="13"/>
        <v>8874063.9000000004</v>
      </c>
    </row>
    <row r="230" spans="1:9" s="33" customFormat="1" ht="41.25" customHeight="1">
      <c r="A230" s="26" t="s">
        <v>431</v>
      </c>
      <c r="B230" s="56" t="s">
        <v>432</v>
      </c>
      <c r="C230" s="51" t="s">
        <v>11</v>
      </c>
      <c r="D230" s="29">
        <v>85.2</v>
      </c>
      <c r="E230" s="30">
        <f t="shared" si="14"/>
        <v>955982.61</v>
      </c>
      <c r="F230" s="31">
        <f t="shared" si="15"/>
        <v>81449718.370000005</v>
      </c>
      <c r="H230" s="144">
        <v>985027.82</v>
      </c>
      <c r="I230" s="145">
        <f t="shared" si="13"/>
        <v>83924370.263999999</v>
      </c>
    </row>
    <row r="231" spans="1:9" s="33" customFormat="1" ht="24">
      <c r="A231" s="26" t="s">
        <v>433</v>
      </c>
      <c r="B231" s="56" t="s">
        <v>434</v>
      </c>
      <c r="C231" s="51" t="s">
        <v>11</v>
      </c>
      <c r="D231" s="29">
        <v>0.51599994978369546</v>
      </c>
      <c r="E231" s="30">
        <f t="shared" si="14"/>
        <v>88129.56</v>
      </c>
      <c r="F231" s="31">
        <f t="shared" si="15"/>
        <v>45474.85</v>
      </c>
      <c r="H231" s="144">
        <v>90807.16</v>
      </c>
      <c r="I231" s="145">
        <f t="shared" si="13"/>
        <v>46856.49</v>
      </c>
    </row>
    <row r="232" spans="1:9" s="33" customFormat="1" ht="24">
      <c r="A232" s="26" t="s">
        <v>435</v>
      </c>
      <c r="B232" s="56" t="s">
        <v>436</v>
      </c>
      <c r="C232" s="51" t="s">
        <v>5</v>
      </c>
      <c r="D232" s="29">
        <v>17</v>
      </c>
      <c r="E232" s="30">
        <f t="shared" si="14"/>
        <v>1433897.85</v>
      </c>
      <c r="F232" s="31">
        <f t="shared" si="15"/>
        <v>24376263.449999999</v>
      </c>
      <c r="H232" s="144">
        <v>1477463.36</v>
      </c>
      <c r="I232" s="145">
        <f t="shared" si="13"/>
        <v>25116877.120000001</v>
      </c>
    </row>
    <row r="233" spans="1:9" s="33" customFormat="1" ht="24">
      <c r="A233" s="26" t="s">
        <v>437</v>
      </c>
      <c r="B233" s="56" t="s">
        <v>438</v>
      </c>
      <c r="C233" s="51" t="s">
        <v>5</v>
      </c>
      <c r="D233" s="29">
        <v>20</v>
      </c>
      <c r="E233" s="30">
        <f t="shared" si="14"/>
        <v>1607129.54</v>
      </c>
      <c r="F233" s="31">
        <f t="shared" si="15"/>
        <v>32142590.800000001</v>
      </c>
      <c r="H233" s="144">
        <v>1655958.27</v>
      </c>
      <c r="I233" s="145">
        <f t="shared" si="13"/>
        <v>33119165.399999999</v>
      </c>
    </row>
    <row r="234" spans="1:9" s="33" customFormat="1" ht="24">
      <c r="A234" s="26" t="s">
        <v>439</v>
      </c>
      <c r="B234" s="56" t="s">
        <v>440</v>
      </c>
      <c r="C234" s="51" t="s">
        <v>5</v>
      </c>
      <c r="D234" s="29">
        <v>5</v>
      </c>
      <c r="E234" s="30">
        <f t="shared" si="14"/>
        <v>2787747.79</v>
      </c>
      <c r="F234" s="31">
        <f t="shared" si="15"/>
        <v>13938738.949999999</v>
      </c>
      <c r="H234" s="144">
        <v>2872446.75</v>
      </c>
      <c r="I234" s="145">
        <f t="shared" si="13"/>
        <v>14362233.75</v>
      </c>
    </row>
    <row r="235" spans="1:9" s="33" customFormat="1" ht="24">
      <c r="A235" s="26" t="s">
        <v>441</v>
      </c>
      <c r="B235" s="56" t="s">
        <v>442</v>
      </c>
      <c r="C235" s="51" t="s">
        <v>5</v>
      </c>
      <c r="D235" s="29">
        <v>9</v>
      </c>
      <c r="E235" s="30">
        <f t="shared" si="14"/>
        <v>3001922.31</v>
      </c>
      <c r="F235" s="31">
        <f t="shared" si="15"/>
        <v>27017300.789999999</v>
      </c>
      <c r="H235" s="144">
        <v>3093128.44</v>
      </c>
      <c r="I235" s="145">
        <f t="shared" si="13"/>
        <v>27838155.960000001</v>
      </c>
    </row>
    <row r="236" spans="1:9" s="33" customFormat="1" ht="24">
      <c r="A236" s="26" t="s">
        <v>443</v>
      </c>
      <c r="B236" s="56" t="s">
        <v>444</v>
      </c>
      <c r="C236" s="51" t="s">
        <v>5</v>
      </c>
      <c r="D236" s="29">
        <v>4</v>
      </c>
      <c r="E236" s="30">
        <f t="shared" si="14"/>
        <v>3301009.14</v>
      </c>
      <c r="F236" s="31">
        <f t="shared" si="15"/>
        <v>13204036.560000001</v>
      </c>
      <c r="H236" s="144">
        <v>3401302.3</v>
      </c>
      <c r="I236" s="145">
        <f t="shared" si="13"/>
        <v>13605209.199999999</v>
      </c>
    </row>
    <row r="237" spans="1:9" s="33" customFormat="1" ht="24">
      <c r="A237" s="26" t="s">
        <v>445</v>
      </c>
      <c r="B237" s="56" t="s">
        <v>446</v>
      </c>
      <c r="C237" s="51" t="s">
        <v>5</v>
      </c>
      <c r="D237" s="29">
        <v>3</v>
      </c>
      <c r="E237" s="30">
        <f t="shared" si="14"/>
        <v>3027589.65</v>
      </c>
      <c r="F237" s="31">
        <f t="shared" si="15"/>
        <v>9082768.9499999993</v>
      </c>
      <c r="H237" s="144">
        <v>3119575.62</v>
      </c>
      <c r="I237" s="145">
        <f t="shared" si="13"/>
        <v>9358726.8599999994</v>
      </c>
    </row>
    <row r="238" spans="1:9" s="33" customFormat="1" ht="24">
      <c r="A238" s="26" t="s">
        <v>447</v>
      </c>
      <c r="B238" s="56" t="s">
        <v>448</v>
      </c>
      <c r="C238" s="51" t="s">
        <v>5</v>
      </c>
      <c r="D238" s="29">
        <v>1</v>
      </c>
      <c r="E238" s="30">
        <f t="shared" si="14"/>
        <v>1073756.1299999999</v>
      </c>
      <c r="F238" s="31">
        <f t="shared" si="15"/>
        <v>1073756.1299999999</v>
      </c>
      <c r="H238" s="144">
        <v>1106379.6100000001</v>
      </c>
      <c r="I238" s="145">
        <f t="shared" si="13"/>
        <v>1106379.6100000001</v>
      </c>
    </row>
    <row r="239" spans="1:9" s="33" customFormat="1" ht="24">
      <c r="A239" s="26" t="s">
        <v>449</v>
      </c>
      <c r="B239" s="56" t="s">
        <v>450</v>
      </c>
      <c r="C239" s="51" t="s">
        <v>5</v>
      </c>
      <c r="D239" s="29">
        <v>1</v>
      </c>
      <c r="E239" s="30">
        <f t="shared" si="14"/>
        <v>3698065.21</v>
      </c>
      <c r="F239" s="31">
        <f t="shared" si="15"/>
        <v>3698065.21</v>
      </c>
      <c r="H239" s="144">
        <v>3810421.95</v>
      </c>
      <c r="I239" s="145">
        <f t="shared" si="13"/>
        <v>3810421.95</v>
      </c>
    </row>
    <row r="240" spans="1:9" s="33" customFormat="1" ht="24">
      <c r="A240" s="26" t="s">
        <v>451</v>
      </c>
      <c r="B240" s="56" t="s">
        <v>452</v>
      </c>
      <c r="C240" s="51" t="s">
        <v>5</v>
      </c>
      <c r="D240" s="29">
        <v>3</v>
      </c>
      <c r="E240" s="30">
        <f t="shared" si="14"/>
        <v>1601018.48</v>
      </c>
      <c r="F240" s="31">
        <f t="shared" si="15"/>
        <v>4803055.4400000004</v>
      </c>
      <c r="H240" s="144">
        <v>1649661.54</v>
      </c>
      <c r="I240" s="145">
        <f t="shared" si="13"/>
        <v>4948984.62</v>
      </c>
    </row>
    <row r="241" spans="1:9" s="33" customFormat="1" ht="24">
      <c r="A241" s="26" t="s">
        <v>453</v>
      </c>
      <c r="B241" s="56" t="s">
        <v>454</v>
      </c>
      <c r="C241" s="51" t="s">
        <v>5</v>
      </c>
      <c r="D241" s="29">
        <v>3</v>
      </c>
      <c r="E241" s="30">
        <f t="shared" si="14"/>
        <v>4141702.69</v>
      </c>
      <c r="F241" s="31">
        <f t="shared" si="15"/>
        <v>12425108.07</v>
      </c>
      <c r="H241" s="144">
        <v>4267538.28</v>
      </c>
      <c r="I241" s="145">
        <f t="shared" si="13"/>
        <v>12802614.84</v>
      </c>
    </row>
    <row r="242" spans="1:9" s="33" customFormat="1" ht="24">
      <c r="A242" s="26" t="s">
        <v>455</v>
      </c>
      <c r="B242" s="56" t="s">
        <v>456</v>
      </c>
      <c r="C242" s="51" t="s">
        <v>5</v>
      </c>
      <c r="D242" s="29">
        <v>3</v>
      </c>
      <c r="E242" s="30">
        <f t="shared" si="14"/>
        <v>589339.87</v>
      </c>
      <c r="F242" s="31">
        <f t="shared" si="15"/>
        <v>1768019.61</v>
      </c>
      <c r="H242" s="144">
        <v>607245.53</v>
      </c>
      <c r="I242" s="145">
        <f t="shared" si="13"/>
        <v>1821736.59</v>
      </c>
    </row>
    <row r="243" spans="1:9" s="33" customFormat="1" ht="24">
      <c r="A243" s="26" t="s">
        <v>457</v>
      </c>
      <c r="B243" s="56" t="s">
        <v>458</v>
      </c>
      <c r="C243" s="51" t="s">
        <v>5</v>
      </c>
      <c r="D243" s="29">
        <v>10</v>
      </c>
      <c r="E243" s="30">
        <f t="shared" si="14"/>
        <v>180363.96</v>
      </c>
      <c r="F243" s="31">
        <f t="shared" si="15"/>
        <v>1803639.6</v>
      </c>
      <c r="H243" s="144">
        <v>185843.88</v>
      </c>
      <c r="I243" s="145">
        <f t="shared" si="13"/>
        <v>1858438.8</v>
      </c>
    </row>
    <row r="244" spans="1:9" s="33" customFormat="1" ht="24">
      <c r="A244" s="26" t="s">
        <v>459</v>
      </c>
      <c r="B244" s="56" t="s">
        <v>460</v>
      </c>
      <c r="C244" s="51" t="s">
        <v>5</v>
      </c>
      <c r="D244" s="29">
        <v>1</v>
      </c>
      <c r="E244" s="30">
        <f t="shared" si="14"/>
        <v>165636.54</v>
      </c>
      <c r="F244" s="31">
        <f t="shared" si="15"/>
        <v>165636.54</v>
      </c>
      <c r="H244" s="144">
        <v>170669</v>
      </c>
      <c r="I244" s="145">
        <f t="shared" si="13"/>
        <v>170669</v>
      </c>
    </row>
    <row r="245" spans="1:9" s="33" customFormat="1">
      <c r="A245" s="26" t="s">
        <v>461</v>
      </c>
      <c r="B245" s="56" t="s">
        <v>462</v>
      </c>
      <c r="C245" s="51" t="s">
        <v>5</v>
      </c>
      <c r="D245" s="29">
        <v>3</v>
      </c>
      <c r="E245" s="30">
        <f t="shared" si="14"/>
        <v>1942522.51</v>
      </c>
      <c r="F245" s="31">
        <f t="shared" si="15"/>
        <v>5827567.5300000003</v>
      </c>
      <c r="H245" s="144">
        <v>2001541.35</v>
      </c>
      <c r="I245" s="145">
        <f t="shared" si="13"/>
        <v>6004624.0500000007</v>
      </c>
    </row>
    <row r="246" spans="1:9" s="33" customFormat="1">
      <c r="A246" s="26" t="s">
        <v>463</v>
      </c>
      <c r="B246" s="56" t="s">
        <v>464</v>
      </c>
      <c r="C246" s="51" t="s">
        <v>11</v>
      </c>
      <c r="D246" s="29">
        <v>1</v>
      </c>
      <c r="E246" s="30">
        <f t="shared" si="14"/>
        <v>3043179.83</v>
      </c>
      <c r="F246" s="31">
        <f t="shared" si="15"/>
        <v>3043179.83</v>
      </c>
      <c r="H246" s="144">
        <v>3135639.47</v>
      </c>
      <c r="I246" s="145">
        <f t="shared" si="13"/>
        <v>3135639.47</v>
      </c>
    </row>
    <row r="247" spans="1:9" s="33" customFormat="1">
      <c r="A247" s="26" t="s">
        <v>465</v>
      </c>
      <c r="B247" s="56" t="s">
        <v>466</v>
      </c>
      <c r="C247" s="51" t="s">
        <v>5</v>
      </c>
      <c r="D247" s="29">
        <v>1</v>
      </c>
      <c r="E247" s="30">
        <f t="shared" si="14"/>
        <v>2342409.62</v>
      </c>
      <c r="F247" s="31">
        <f t="shared" si="15"/>
        <v>2342409.62</v>
      </c>
      <c r="H247" s="144">
        <v>2413578.06</v>
      </c>
      <c r="I247" s="145">
        <f t="shared" si="13"/>
        <v>2413578.06</v>
      </c>
    </row>
    <row r="248" spans="1:9" s="33" customFormat="1" ht="24">
      <c r="A248" s="26" t="s">
        <v>467</v>
      </c>
      <c r="B248" s="56" t="s">
        <v>468</v>
      </c>
      <c r="C248" s="51" t="s">
        <v>5</v>
      </c>
      <c r="D248" s="29">
        <v>4</v>
      </c>
      <c r="E248" s="30">
        <f t="shared" si="14"/>
        <v>525412.96</v>
      </c>
      <c r="F248" s="31">
        <f t="shared" si="15"/>
        <v>2101651.84</v>
      </c>
      <c r="H248" s="144">
        <v>541376.36</v>
      </c>
      <c r="I248" s="145">
        <f t="shared" si="13"/>
        <v>2165505.44</v>
      </c>
    </row>
    <row r="249" spans="1:9" s="33" customFormat="1">
      <c r="A249" s="26" t="s">
        <v>469</v>
      </c>
      <c r="B249" s="56" t="s">
        <v>470</v>
      </c>
      <c r="C249" s="51" t="s">
        <v>5</v>
      </c>
      <c r="D249" s="29">
        <v>12</v>
      </c>
      <c r="E249" s="30">
        <f t="shared" si="14"/>
        <v>1715686.68</v>
      </c>
      <c r="F249" s="31">
        <f t="shared" si="15"/>
        <v>20588240.16</v>
      </c>
      <c r="H249" s="144">
        <v>1767813.66</v>
      </c>
      <c r="I249" s="145">
        <f t="shared" si="13"/>
        <v>21213763.919999998</v>
      </c>
    </row>
    <row r="250" spans="1:9" s="33" customFormat="1">
      <c r="A250" s="26" t="s">
        <v>471</v>
      </c>
      <c r="B250" s="56" t="s">
        <v>472</v>
      </c>
      <c r="C250" s="51" t="s">
        <v>5</v>
      </c>
      <c r="D250" s="29">
        <v>2</v>
      </c>
      <c r="E250" s="30">
        <f t="shared" si="14"/>
        <v>2971168.7</v>
      </c>
      <c r="F250" s="31">
        <f t="shared" si="15"/>
        <v>5942337.4000000004</v>
      </c>
      <c r="H250" s="144">
        <v>3061440.46</v>
      </c>
      <c r="I250" s="145">
        <f t="shared" si="13"/>
        <v>6122880.9199999999</v>
      </c>
    </row>
    <row r="251" spans="1:9">
      <c r="A251" s="20"/>
      <c r="B251" s="21" t="s">
        <v>473</v>
      </c>
      <c r="C251" s="22"/>
      <c r="D251" s="35"/>
      <c r="E251" s="30">
        <f t="shared" si="14"/>
        <v>0</v>
      </c>
      <c r="F251" s="37"/>
      <c r="H251" s="144">
        <v>0</v>
      </c>
      <c r="I251" s="145">
        <f t="shared" si="13"/>
        <v>0</v>
      </c>
    </row>
    <row r="252" spans="1:9">
      <c r="A252" s="20">
        <v>2</v>
      </c>
      <c r="B252" s="58" t="s">
        <v>19</v>
      </c>
      <c r="C252" s="22"/>
      <c r="D252" s="35"/>
      <c r="E252" s="30">
        <f t="shared" si="14"/>
        <v>0</v>
      </c>
      <c r="F252" s="24"/>
      <c r="H252" s="144">
        <v>0</v>
      </c>
      <c r="I252" s="145">
        <f t="shared" si="13"/>
        <v>0</v>
      </c>
    </row>
    <row r="253" spans="1:9" s="33" customFormat="1" ht="24">
      <c r="A253" s="26">
        <v>2.1</v>
      </c>
      <c r="B253" s="59" t="s">
        <v>21</v>
      </c>
      <c r="C253" s="28" t="s">
        <v>22</v>
      </c>
      <c r="D253" s="29">
        <v>167</v>
      </c>
      <c r="E253" s="30">
        <f t="shared" si="14"/>
        <v>51143.72</v>
      </c>
      <c r="F253" s="31">
        <f t="shared" ref="F253:F254" si="16">ROUND(D253*E253,2)</f>
        <v>8541001.2400000002</v>
      </c>
      <c r="H253" s="144">
        <v>52697.599999999999</v>
      </c>
      <c r="I253" s="145">
        <f t="shared" si="13"/>
        <v>8800499.1999999993</v>
      </c>
    </row>
    <row r="254" spans="1:9" s="33" customFormat="1">
      <c r="A254" s="26">
        <v>2.2000000000000002</v>
      </c>
      <c r="B254" s="59" t="s">
        <v>474</v>
      </c>
      <c r="C254" s="28" t="s">
        <v>22</v>
      </c>
      <c r="D254" s="29">
        <v>131</v>
      </c>
      <c r="E254" s="30">
        <f t="shared" si="14"/>
        <v>102498.05</v>
      </c>
      <c r="F254" s="31">
        <f t="shared" si="16"/>
        <v>13427244.550000001</v>
      </c>
      <c r="H254" s="144">
        <v>105612.2</v>
      </c>
      <c r="I254" s="145">
        <f t="shared" si="13"/>
        <v>13835198.199999999</v>
      </c>
    </row>
    <row r="255" spans="1:9">
      <c r="A255" s="20">
        <v>3</v>
      </c>
      <c r="B255" s="58" t="s">
        <v>475</v>
      </c>
      <c r="C255" s="22"/>
      <c r="D255" s="35"/>
      <c r="E255" s="30">
        <f t="shared" si="14"/>
        <v>0</v>
      </c>
      <c r="F255" s="24"/>
      <c r="H255" s="144">
        <v>0</v>
      </c>
      <c r="I255" s="145">
        <f t="shared" si="13"/>
        <v>0</v>
      </c>
    </row>
    <row r="256" spans="1:9" s="33" customFormat="1">
      <c r="A256" s="26">
        <v>3.1</v>
      </c>
      <c r="B256" s="59" t="s">
        <v>26</v>
      </c>
      <c r="C256" s="28" t="s">
        <v>27</v>
      </c>
      <c r="D256" s="29">
        <v>3626</v>
      </c>
      <c r="E256" s="30">
        <f t="shared" si="14"/>
        <v>5652.48</v>
      </c>
      <c r="F256" s="31">
        <f t="shared" ref="F256:F279" si="17">ROUND(D256*E256,2)</f>
        <v>20495892.48</v>
      </c>
      <c r="H256" s="144">
        <v>5824.22</v>
      </c>
      <c r="I256" s="145">
        <f t="shared" si="13"/>
        <v>21118621.720000003</v>
      </c>
    </row>
    <row r="257" spans="1:9" s="33" customFormat="1">
      <c r="A257" s="26">
        <v>3.2</v>
      </c>
      <c r="B257" s="59" t="s">
        <v>28</v>
      </c>
      <c r="C257" s="28" t="s">
        <v>22</v>
      </c>
      <c r="D257" s="29">
        <v>34</v>
      </c>
      <c r="E257" s="30">
        <f t="shared" si="14"/>
        <v>875941.15</v>
      </c>
      <c r="F257" s="31">
        <f t="shared" si="17"/>
        <v>29781999.100000001</v>
      </c>
      <c r="H257" s="144">
        <v>902554.5</v>
      </c>
      <c r="I257" s="145">
        <f t="shared" si="13"/>
        <v>30686853</v>
      </c>
    </row>
    <row r="258" spans="1:9" s="33" customFormat="1">
      <c r="A258" s="26">
        <v>3.3</v>
      </c>
      <c r="B258" s="59" t="s">
        <v>29</v>
      </c>
      <c r="C258" s="28" t="s">
        <v>27</v>
      </c>
      <c r="D258" s="29">
        <v>6268</v>
      </c>
      <c r="E258" s="30">
        <f t="shared" si="14"/>
        <v>5652.48</v>
      </c>
      <c r="F258" s="31">
        <f t="shared" si="17"/>
        <v>35429744.640000001</v>
      </c>
      <c r="H258" s="144">
        <v>5824.22</v>
      </c>
      <c r="I258" s="145">
        <f t="shared" si="13"/>
        <v>36506210.960000001</v>
      </c>
    </row>
    <row r="259" spans="1:9" s="33" customFormat="1">
      <c r="A259" s="26">
        <v>3.4</v>
      </c>
      <c r="B259" s="59" t="s">
        <v>30</v>
      </c>
      <c r="C259" s="28" t="s">
        <v>22</v>
      </c>
      <c r="D259" s="29">
        <v>16</v>
      </c>
      <c r="E259" s="30">
        <f t="shared" si="14"/>
        <v>1305949.01</v>
      </c>
      <c r="F259" s="31">
        <f t="shared" si="17"/>
        <v>20895184.16</v>
      </c>
      <c r="H259" s="144">
        <v>1345627.1</v>
      </c>
      <c r="I259" s="145">
        <f t="shared" si="13"/>
        <v>21530033.600000001</v>
      </c>
    </row>
    <row r="260" spans="1:9" s="33" customFormat="1">
      <c r="A260" s="26">
        <v>3.5</v>
      </c>
      <c r="B260" s="59" t="s">
        <v>31</v>
      </c>
      <c r="C260" s="28" t="s">
        <v>27</v>
      </c>
      <c r="D260" s="151">
        <v>1252</v>
      </c>
      <c r="E260" s="30">
        <f t="shared" si="14"/>
        <v>5524.67</v>
      </c>
      <c r="F260" s="31">
        <f t="shared" si="17"/>
        <v>6916886.8399999999</v>
      </c>
      <c r="H260" s="144">
        <v>5692.52</v>
      </c>
      <c r="I260" s="145">
        <f t="shared" si="13"/>
        <v>7127035.040000001</v>
      </c>
    </row>
    <row r="261" spans="1:9" s="33" customFormat="1">
      <c r="A261" s="26">
        <v>3.6</v>
      </c>
      <c r="B261" s="59" t="s">
        <v>32</v>
      </c>
      <c r="C261" s="28" t="s">
        <v>22</v>
      </c>
      <c r="D261" s="151">
        <v>20</v>
      </c>
      <c r="E261" s="30">
        <f t="shared" si="14"/>
        <v>584874.41</v>
      </c>
      <c r="F261" s="31">
        <f t="shared" si="17"/>
        <v>11697488.199999999</v>
      </c>
      <c r="H261" s="144">
        <v>602644.4</v>
      </c>
      <c r="I261" s="145">
        <f t="shared" si="13"/>
        <v>12052888</v>
      </c>
    </row>
    <row r="262" spans="1:9" s="33" customFormat="1">
      <c r="A262" s="48">
        <v>3.13</v>
      </c>
      <c r="B262" s="59" t="s">
        <v>37</v>
      </c>
      <c r="C262" s="28" t="s">
        <v>27</v>
      </c>
      <c r="D262" s="151">
        <v>3768</v>
      </c>
      <c r="E262" s="30">
        <f t="shared" si="14"/>
        <v>5652.48</v>
      </c>
      <c r="F262" s="31">
        <f t="shared" si="17"/>
        <v>21298544.640000001</v>
      </c>
      <c r="H262" s="144">
        <v>5824.22</v>
      </c>
      <c r="I262" s="145">
        <f t="shared" si="13"/>
        <v>21945660.960000001</v>
      </c>
    </row>
    <row r="263" spans="1:9" s="33" customFormat="1">
      <c r="A263" s="48">
        <v>3.14</v>
      </c>
      <c r="B263" s="59" t="s">
        <v>476</v>
      </c>
      <c r="C263" s="28" t="s">
        <v>22</v>
      </c>
      <c r="D263" s="151">
        <v>41</v>
      </c>
      <c r="E263" s="30">
        <f t="shared" si="14"/>
        <v>919401.32</v>
      </c>
      <c r="F263" s="31">
        <f t="shared" si="17"/>
        <v>37695454.119999997</v>
      </c>
      <c r="H263" s="144">
        <v>947335.1</v>
      </c>
      <c r="I263" s="145">
        <f t="shared" si="13"/>
        <v>38840739.100000001</v>
      </c>
    </row>
    <row r="264" spans="1:9" s="33" customFormat="1">
      <c r="A264" s="48">
        <v>3.19</v>
      </c>
      <c r="B264" s="59" t="s">
        <v>39</v>
      </c>
      <c r="C264" s="28" t="s">
        <v>27</v>
      </c>
      <c r="D264" s="151">
        <v>14040</v>
      </c>
      <c r="E264" s="30">
        <f t="shared" si="14"/>
        <v>13183.74</v>
      </c>
      <c r="F264" s="31">
        <f t="shared" si="17"/>
        <v>185099709.59999999</v>
      </c>
      <c r="H264" s="144">
        <v>13584.3</v>
      </c>
      <c r="I264" s="145">
        <f t="shared" si="13"/>
        <v>190723572</v>
      </c>
    </row>
    <row r="265" spans="1:9" s="33" customFormat="1">
      <c r="A265" s="48" t="s">
        <v>477</v>
      </c>
      <c r="B265" s="59" t="s">
        <v>478</v>
      </c>
      <c r="C265" s="28" t="s">
        <v>22</v>
      </c>
      <c r="D265" s="151">
        <v>204</v>
      </c>
      <c r="E265" s="30">
        <f t="shared" si="14"/>
        <v>862926.18</v>
      </c>
      <c r="F265" s="31">
        <f t="shared" si="17"/>
        <v>176036940.72</v>
      </c>
      <c r="H265" s="144">
        <v>889144.1</v>
      </c>
      <c r="I265" s="145">
        <f t="shared" si="13"/>
        <v>181385396.40000001</v>
      </c>
    </row>
    <row r="266" spans="1:9">
      <c r="A266" s="60">
        <v>4</v>
      </c>
      <c r="B266" s="61" t="s">
        <v>479</v>
      </c>
      <c r="C266" s="62"/>
      <c r="D266" s="152"/>
      <c r="E266" s="30">
        <f t="shared" si="14"/>
        <v>0</v>
      </c>
      <c r="F266" s="63"/>
      <c r="H266" s="144">
        <v>0</v>
      </c>
      <c r="I266" s="145">
        <f t="shared" si="13"/>
        <v>0</v>
      </c>
    </row>
    <row r="267" spans="1:9" s="33" customFormat="1" ht="24">
      <c r="A267" s="64" t="s">
        <v>42</v>
      </c>
      <c r="B267" s="56" t="s">
        <v>43</v>
      </c>
      <c r="C267" s="51" t="s">
        <v>11</v>
      </c>
      <c r="D267" s="65">
        <v>182.38</v>
      </c>
      <c r="E267" s="30">
        <f t="shared" si="14"/>
        <v>114825.48</v>
      </c>
      <c r="F267" s="31">
        <f t="shared" si="17"/>
        <v>20941871.039999999</v>
      </c>
      <c r="H267" s="144">
        <v>118314.17</v>
      </c>
      <c r="I267" s="145">
        <f t="shared" si="13"/>
        <v>21578138.3246</v>
      </c>
    </row>
    <row r="268" spans="1:9" s="33" customFormat="1" ht="24">
      <c r="A268" s="64" t="s">
        <v>55</v>
      </c>
      <c r="B268" s="66" t="s">
        <v>56</v>
      </c>
      <c r="C268" s="51" t="s">
        <v>52</v>
      </c>
      <c r="D268" s="65">
        <v>43.6</v>
      </c>
      <c r="E268" s="30">
        <f t="shared" si="14"/>
        <v>91949.81</v>
      </c>
      <c r="F268" s="31">
        <f t="shared" si="17"/>
        <v>4009011.72</v>
      </c>
      <c r="H268" s="144">
        <v>94743.48</v>
      </c>
      <c r="I268" s="145">
        <f t="shared" ref="I268:I293" si="18">H268*D268</f>
        <v>4130815.7280000001</v>
      </c>
    </row>
    <row r="269" spans="1:9" s="33" customFormat="1" ht="24">
      <c r="A269" s="64" t="s">
        <v>480</v>
      </c>
      <c r="B269" s="66" t="s">
        <v>481</v>
      </c>
      <c r="C269" s="51" t="s">
        <v>52</v>
      </c>
      <c r="D269" s="65">
        <v>3</v>
      </c>
      <c r="E269" s="30">
        <f t="shared" si="14"/>
        <v>118791.93</v>
      </c>
      <c r="F269" s="31">
        <f t="shared" si="17"/>
        <v>356375.79</v>
      </c>
      <c r="H269" s="144">
        <v>122401.13</v>
      </c>
      <c r="I269" s="145">
        <f t="shared" si="18"/>
        <v>367203.39</v>
      </c>
    </row>
    <row r="270" spans="1:9" s="33" customFormat="1">
      <c r="A270" s="64" t="s">
        <v>57</v>
      </c>
      <c r="B270" s="66" t="s">
        <v>58</v>
      </c>
      <c r="C270" s="51" t="s">
        <v>52</v>
      </c>
      <c r="D270" s="65">
        <v>62</v>
      </c>
      <c r="E270" s="30">
        <f t="shared" si="14"/>
        <v>83607.509999999995</v>
      </c>
      <c r="F270" s="31">
        <f t="shared" si="17"/>
        <v>5183665.62</v>
      </c>
      <c r="H270" s="144">
        <v>86147.72</v>
      </c>
      <c r="I270" s="145">
        <f t="shared" si="18"/>
        <v>5341158.6399999997</v>
      </c>
    </row>
    <row r="271" spans="1:9" s="33" customFormat="1">
      <c r="A271" s="64" t="s">
        <v>59</v>
      </c>
      <c r="B271" s="66" t="s">
        <v>60</v>
      </c>
      <c r="C271" s="51" t="s">
        <v>52</v>
      </c>
      <c r="D271" s="65">
        <v>123.2</v>
      </c>
      <c r="E271" s="30">
        <f t="shared" si="14"/>
        <v>88072.06</v>
      </c>
      <c r="F271" s="31">
        <f t="shared" si="17"/>
        <v>10850477.789999999</v>
      </c>
      <c r="H271" s="144">
        <v>90747.92</v>
      </c>
      <c r="I271" s="145">
        <f t="shared" si="18"/>
        <v>11180143.744000001</v>
      </c>
    </row>
    <row r="272" spans="1:9" s="33" customFormat="1" ht="24">
      <c r="A272" s="64" t="s">
        <v>482</v>
      </c>
      <c r="B272" s="66" t="s">
        <v>483</v>
      </c>
      <c r="C272" s="51" t="s">
        <v>52</v>
      </c>
      <c r="D272" s="65">
        <v>41.8</v>
      </c>
      <c r="E272" s="30">
        <f t="shared" si="14"/>
        <v>184925.2</v>
      </c>
      <c r="F272" s="31">
        <f t="shared" si="17"/>
        <v>7729873.3600000003</v>
      </c>
      <c r="H272" s="144">
        <v>190543.7</v>
      </c>
      <c r="I272" s="145">
        <f t="shared" si="18"/>
        <v>7964726.6600000001</v>
      </c>
    </row>
    <row r="273" spans="1:9">
      <c r="A273" s="60">
        <v>5</v>
      </c>
      <c r="B273" s="137" t="s">
        <v>484</v>
      </c>
      <c r="C273" s="62"/>
      <c r="D273" s="152"/>
      <c r="E273" s="30">
        <f t="shared" si="14"/>
        <v>0</v>
      </c>
      <c r="F273" s="63"/>
      <c r="H273" s="144">
        <v>0</v>
      </c>
      <c r="I273" s="145">
        <f t="shared" si="18"/>
        <v>0</v>
      </c>
    </row>
    <row r="274" spans="1:9" s="33" customFormat="1" ht="30" customHeight="1">
      <c r="A274" s="67" t="s">
        <v>77</v>
      </c>
      <c r="B274" s="68" t="s">
        <v>485</v>
      </c>
      <c r="C274" s="67" t="s">
        <v>11</v>
      </c>
      <c r="D274" s="65">
        <v>251.6</v>
      </c>
      <c r="E274" s="30">
        <f t="shared" si="14"/>
        <v>41809.129999999997</v>
      </c>
      <c r="F274" s="31">
        <f t="shared" si="17"/>
        <v>10519177.109999999</v>
      </c>
      <c r="H274" s="144">
        <v>43079.4</v>
      </c>
      <c r="I274" s="145">
        <f t="shared" si="18"/>
        <v>10838777.040000001</v>
      </c>
    </row>
    <row r="275" spans="1:9" s="33" customFormat="1" ht="24">
      <c r="A275" s="69" t="s">
        <v>79</v>
      </c>
      <c r="B275" s="70" t="s">
        <v>80</v>
      </c>
      <c r="C275" s="69" t="s">
        <v>11</v>
      </c>
      <c r="D275" s="65">
        <v>257.16000000000003</v>
      </c>
      <c r="E275" s="30">
        <f t="shared" si="14"/>
        <v>43156.76</v>
      </c>
      <c r="F275" s="31">
        <f t="shared" si="17"/>
        <v>11098192.4</v>
      </c>
      <c r="H275" s="144">
        <v>44467.97</v>
      </c>
      <c r="I275" s="145">
        <f t="shared" si="18"/>
        <v>11435383.165200001</v>
      </c>
    </row>
    <row r="276" spans="1:9" s="33" customFormat="1" ht="24">
      <c r="A276" s="67" t="s">
        <v>81</v>
      </c>
      <c r="B276" s="68" t="s">
        <v>486</v>
      </c>
      <c r="C276" s="67" t="s">
        <v>52</v>
      </c>
      <c r="D276" s="65">
        <v>37.700000000000003</v>
      </c>
      <c r="E276" s="30">
        <f t="shared" si="14"/>
        <v>44479.1</v>
      </c>
      <c r="F276" s="31">
        <f t="shared" si="17"/>
        <v>1676862.07</v>
      </c>
      <c r="H276" s="144">
        <v>45830.49</v>
      </c>
      <c r="I276" s="145">
        <f t="shared" si="18"/>
        <v>1727809.473</v>
      </c>
    </row>
    <row r="277" spans="1:9" s="33" customFormat="1" ht="24">
      <c r="A277" s="67" t="s">
        <v>83</v>
      </c>
      <c r="B277" s="68" t="s">
        <v>487</v>
      </c>
      <c r="C277" s="67" t="s">
        <v>11</v>
      </c>
      <c r="D277" s="65">
        <v>403.66</v>
      </c>
      <c r="E277" s="30">
        <f t="shared" si="14"/>
        <v>25602.62</v>
      </c>
      <c r="F277" s="31">
        <f t="shared" si="17"/>
        <v>10334753.59</v>
      </c>
      <c r="H277" s="144">
        <v>26380.49</v>
      </c>
      <c r="I277" s="145">
        <f t="shared" si="18"/>
        <v>10648748.593400002</v>
      </c>
    </row>
    <row r="278" spans="1:9" s="33" customFormat="1" ht="24">
      <c r="A278" s="67" t="s">
        <v>85</v>
      </c>
      <c r="B278" s="68" t="s">
        <v>488</v>
      </c>
      <c r="C278" s="67" t="s">
        <v>11</v>
      </c>
      <c r="D278" s="65">
        <v>211.63</v>
      </c>
      <c r="E278" s="30">
        <f t="shared" si="14"/>
        <v>37363.879999999997</v>
      </c>
      <c r="F278" s="31">
        <f t="shared" si="17"/>
        <v>7907317.9199999999</v>
      </c>
      <c r="H278" s="144">
        <v>38499.089999999997</v>
      </c>
      <c r="I278" s="145">
        <f t="shared" si="18"/>
        <v>8147562.416699999</v>
      </c>
    </row>
    <row r="279" spans="1:9" s="33" customFormat="1" ht="24">
      <c r="A279" s="67" t="s">
        <v>87</v>
      </c>
      <c r="B279" s="68" t="s">
        <v>489</v>
      </c>
      <c r="C279" s="67" t="s">
        <v>11</v>
      </c>
      <c r="D279" s="65">
        <v>194.69</v>
      </c>
      <c r="E279" s="30">
        <f t="shared" ref="E279:E293" si="19">ROUND(H279*$H$7,2)</f>
        <v>70615.14</v>
      </c>
      <c r="F279" s="31">
        <f t="shared" si="17"/>
        <v>13748061.609999999</v>
      </c>
      <c r="H279" s="144">
        <v>72760.61</v>
      </c>
      <c r="I279" s="145">
        <f t="shared" si="18"/>
        <v>14165763.1609</v>
      </c>
    </row>
    <row r="280" spans="1:9">
      <c r="A280" s="71">
        <v>12</v>
      </c>
      <c r="B280" s="138" t="s">
        <v>490</v>
      </c>
      <c r="C280" s="72"/>
      <c r="D280" s="153"/>
      <c r="E280" s="30">
        <f t="shared" si="19"/>
        <v>0</v>
      </c>
      <c r="F280" s="63"/>
      <c r="H280" s="144">
        <v>0</v>
      </c>
      <c r="I280" s="145">
        <f t="shared" si="18"/>
        <v>0</v>
      </c>
    </row>
    <row r="281" spans="1:9">
      <c r="A281" s="73"/>
      <c r="B281" s="74" t="s">
        <v>491</v>
      </c>
      <c r="C281" s="73"/>
      <c r="D281" s="154"/>
      <c r="E281" s="30">
        <f t="shared" si="19"/>
        <v>0</v>
      </c>
      <c r="F281" s="75"/>
      <c r="H281" s="144">
        <v>0</v>
      </c>
      <c r="I281" s="145">
        <f t="shared" si="18"/>
        <v>0</v>
      </c>
    </row>
    <row r="282" spans="1:9" s="33" customFormat="1" ht="35.25" customHeight="1">
      <c r="A282" s="69" t="s">
        <v>349</v>
      </c>
      <c r="B282" s="70" t="s">
        <v>350</v>
      </c>
      <c r="C282" s="69" t="s">
        <v>11</v>
      </c>
      <c r="D282" s="65">
        <v>5.0999999999999996</v>
      </c>
      <c r="E282" s="30">
        <f t="shared" si="19"/>
        <v>273934.08000000002</v>
      </c>
      <c r="F282" s="31">
        <f t="shared" ref="F282" si="20">ROUND(D282*E282,2)</f>
        <v>1397063.81</v>
      </c>
      <c r="H282" s="144">
        <v>282256.90000000002</v>
      </c>
      <c r="I282" s="145">
        <f t="shared" si="18"/>
        <v>1439510.19</v>
      </c>
    </row>
    <row r="283" spans="1:9">
      <c r="A283" s="60">
        <v>15</v>
      </c>
      <c r="B283" s="61" t="s">
        <v>492</v>
      </c>
      <c r="C283" s="62"/>
      <c r="D283" s="152"/>
      <c r="E283" s="30">
        <f t="shared" si="19"/>
        <v>0</v>
      </c>
      <c r="F283" s="63"/>
      <c r="H283" s="144">
        <v>0</v>
      </c>
      <c r="I283" s="145">
        <f t="shared" si="18"/>
        <v>0</v>
      </c>
    </row>
    <row r="284" spans="1:9" s="33" customFormat="1" ht="31.5" customHeight="1">
      <c r="A284" s="69" t="s">
        <v>493</v>
      </c>
      <c r="B284" s="70" t="s">
        <v>494</v>
      </c>
      <c r="C284" s="69" t="s">
        <v>11</v>
      </c>
      <c r="D284" s="65">
        <v>208.57</v>
      </c>
      <c r="E284" s="30">
        <f t="shared" si="19"/>
        <v>245961.99</v>
      </c>
      <c r="F284" s="31">
        <f t="shared" ref="F284:F290" si="21">ROUND(D284*E284,2)</f>
        <v>51300292.25</v>
      </c>
      <c r="H284" s="144">
        <v>253434.95</v>
      </c>
      <c r="I284" s="145">
        <f t="shared" si="18"/>
        <v>52858927.521499999</v>
      </c>
    </row>
    <row r="285" spans="1:9">
      <c r="A285" s="60">
        <v>17</v>
      </c>
      <c r="B285" s="61" t="s">
        <v>495</v>
      </c>
      <c r="C285" s="62"/>
      <c r="D285" s="152"/>
      <c r="E285" s="30">
        <f t="shared" si="19"/>
        <v>0</v>
      </c>
      <c r="F285" s="63"/>
      <c r="H285" s="144">
        <v>0</v>
      </c>
      <c r="I285" s="145">
        <f t="shared" si="18"/>
        <v>0</v>
      </c>
    </row>
    <row r="286" spans="1:9" s="33" customFormat="1" ht="24">
      <c r="A286" s="69" t="s">
        <v>411</v>
      </c>
      <c r="B286" s="70" t="s">
        <v>412</v>
      </c>
      <c r="C286" s="69" t="s">
        <v>52</v>
      </c>
      <c r="D286" s="65">
        <v>19</v>
      </c>
      <c r="E286" s="30">
        <f t="shared" si="19"/>
        <v>22386.45</v>
      </c>
      <c r="F286" s="31">
        <f t="shared" si="21"/>
        <v>425342.55</v>
      </c>
      <c r="H286" s="144">
        <v>23066.61</v>
      </c>
      <c r="I286" s="145">
        <f t="shared" si="18"/>
        <v>438265.59</v>
      </c>
    </row>
    <row r="287" spans="1:9" s="33" customFormat="1" ht="24">
      <c r="A287" s="69" t="s">
        <v>413</v>
      </c>
      <c r="B287" s="70" t="s">
        <v>496</v>
      </c>
      <c r="C287" s="69" t="s">
        <v>11</v>
      </c>
      <c r="D287" s="65">
        <v>3.6</v>
      </c>
      <c r="E287" s="30">
        <f t="shared" si="19"/>
        <v>33142.29</v>
      </c>
      <c r="F287" s="31">
        <f t="shared" si="21"/>
        <v>119312.24</v>
      </c>
      <c r="H287" s="144">
        <v>34149.24</v>
      </c>
      <c r="I287" s="145">
        <f t="shared" si="18"/>
        <v>122937.264</v>
      </c>
    </row>
    <row r="288" spans="1:9" s="33" customFormat="1" ht="24">
      <c r="A288" s="76" t="s">
        <v>415</v>
      </c>
      <c r="B288" s="70" t="s">
        <v>412</v>
      </c>
      <c r="C288" s="76" t="s">
        <v>11</v>
      </c>
      <c r="D288" s="65">
        <v>253.51</v>
      </c>
      <c r="E288" s="30">
        <f t="shared" si="19"/>
        <v>33075.519999999997</v>
      </c>
      <c r="F288" s="31">
        <f t="shared" si="21"/>
        <v>8384975.0800000001</v>
      </c>
      <c r="H288" s="144">
        <v>34080.44</v>
      </c>
      <c r="I288" s="145">
        <f t="shared" si="18"/>
        <v>8639732.3443999998</v>
      </c>
    </row>
    <row r="289" spans="1:9" s="33" customFormat="1" ht="24">
      <c r="A289" s="69" t="s">
        <v>416</v>
      </c>
      <c r="B289" s="77" t="s">
        <v>497</v>
      </c>
      <c r="C289" s="69" t="s">
        <v>11</v>
      </c>
      <c r="D289" s="65">
        <v>251.6</v>
      </c>
      <c r="E289" s="30">
        <f t="shared" si="19"/>
        <v>23825.57</v>
      </c>
      <c r="F289" s="31">
        <f t="shared" si="21"/>
        <v>5994513.4100000001</v>
      </c>
      <c r="H289" s="144">
        <v>24549.45</v>
      </c>
      <c r="I289" s="145">
        <f t="shared" si="18"/>
        <v>6176641.6200000001</v>
      </c>
    </row>
    <row r="290" spans="1:9" s="33" customFormat="1">
      <c r="A290" s="67" t="s">
        <v>418</v>
      </c>
      <c r="B290" s="70" t="s">
        <v>419</v>
      </c>
      <c r="C290" s="67" t="s">
        <v>52</v>
      </c>
      <c r="D290" s="65">
        <v>18.7</v>
      </c>
      <c r="E290" s="30">
        <f t="shared" si="19"/>
        <v>19340.97</v>
      </c>
      <c r="F290" s="31">
        <f t="shared" si="21"/>
        <v>361676.14</v>
      </c>
      <c r="H290" s="144">
        <v>19928.599999999999</v>
      </c>
      <c r="I290" s="145">
        <f t="shared" si="18"/>
        <v>372664.81999999995</v>
      </c>
    </row>
    <row r="291" spans="1:9">
      <c r="A291" s="60">
        <v>21</v>
      </c>
      <c r="B291" s="61" t="s">
        <v>498</v>
      </c>
      <c r="C291" s="62"/>
      <c r="D291" s="152"/>
      <c r="E291" s="30">
        <f t="shared" si="19"/>
        <v>0</v>
      </c>
      <c r="F291" s="63"/>
      <c r="H291" s="144">
        <v>0</v>
      </c>
      <c r="I291" s="145">
        <f t="shared" si="18"/>
        <v>0</v>
      </c>
    </row>
    <row r="292" spans="1:9">
      <c r="A292" s="78"/>
      <c r="B292" s="79" t="s">
        <v>422</v>
      </c>
      <c r="C292" s="78"/>
      <c r="D292" s="155"/>
      <c r="E292" s="30">
        <f t="shared" si="19"/>
        <v>0</v>
      </c>
      <c r="F292" s="80"/>
      <c r="H292" s="144">
        <v>0</v>
      </c>
      <c r="I292" s="145">
        <f t="shared" si="18"/>
        <v>0</v>
      </c>
    </row>
    <row r="293" spans="1:9" s="33" customFormat="1" ht="24">
      <c r="A293" s="69" t="s">
        <v>499</v>
      </c>
      <c r="B293" s="70" t="s">
        <v>500</v>
      </c>
      <c r="C293" s="69" t="s">
        <v>5</v>
      </c>
      <c r="D293" s="156">
        <v>2</v>
      </c>
      <c r="E293" s="30">
        <f t="shared" si="19"/>
        <v>789461.88</v>
      </c>
      <c r="F293" s="31">
        <f t="shared" ref="F293" si="22">ROUND(D293*E293,2)</f>
        <v>1578923.76</v>
      </c>
      <c r="H293" s="144">
        <v>813447.76</v>
      </c>
      <c r="I293" s="145">
        <f t="shared" si="18"/>
        <v>1626895.52</v>
      </c>
    </row>
    <row r="294" spans="1:9">
      <c r="A294" s="81"/>
      <c r="B294" s="82" t="s">
        <v>501</v>
      </c>
      <c r="C294" s="83"/>
      <c r="D294" s="157"/>
      <c r="E294" s="84"/>
      <c r="F294" s="85">
        <f>SUM(F11:F293)</f>
        <v>5393988785.7799997</v>
      </c>
      <c r="H294" s="146"/>
      <c r="I294" s="85">
        <f>SUM(I11:I293)</f>
        <v>5557872288.288064</v>
      </c>
    </row>
    <row r="295" spans="1:9" s="89" customFormat="1">
      <c r="A295" s="168" t="s">
        <v>502</v>
      </c>
      <c r="B295" s="169"/>
      <c r="C295" s="86"/>
      <c r="D295" s="158"/>
      <c r="E295" s="87"/>
      <c r="F295" s="88"/>
    </row>
    <row r="296" spans="1:9" s="89" customFormat="1">
      <c r="A296" s="170" t="s">
        <v>503</v>
      </c>
      <c r="B296" s="171"/>
      <c r="C296" s="90">
        <v>0.21</v>
      </c>
      <c r="D296" s="159"/>
      <c r="E296" s="91"/>
      <c r="F296" s="92">
        <f>ROUND(+F294*C296,2)</f>
        <v>1132737645.01</v>
      </c>
      <c r="I296" s="92">
        <f>+I294*C296</f>
        <v>1167153180.5404935</v>
      </c>
    </row>
    <row r="297" spans="1:9" s="89" customFormat="1">
      <c r="A297" s="172" t="s">
        <v>504</v>
      </c>
      <c r="B297" s="173"/>
      <c r="C297" s="93">
        <v>0.01</v>
      </c>
      <c r="D297" s="160"/>
      <c r="E297" s="94"/>
      <c r="F297" s="95">
        <f>ROUND(+F294*C297,2)</f>
        <v>53939887.859999999</v>
      </c>
      <c r="I297" s="92">
        <f>C297*I294</f>
        <v>55578722.882880643</v>
      </c>
    </row>
    <row r="298" spans="1:9" s="89" customFormat="1">
      <c r="A298" s="172" t="s">
        <v>505</v>
      </c>
      <c r="B298" s="173"/>
      <c r="C298" s="93">
        <v>0.05</v>
      </c>
      <c r="D298" s="160"/>
      <c r="E298" s="94"/>
      <c r="F298" s="96">
        <f>ROUND(+F294*C298,0)</f>
        <v>269699439</v>
      </c>
      <c r="I298" s="92">
        <f>C298*I294</f>
        <v>277893614.4144032</v>
      </c>
    </row>
    <row r="299" spans="1:9" s="89" customFormat="1">
      <c r="A299" s="172" t="s">
        <v>506</v>
      </c>
      <c r="B299" s="173"/>
      <c r="C299" s="97">
        <v>0.19</v>
      </c>
      <c r="D299" s="160"/>
      <c r="E299" s="94"/>
      <c r="F299" s="96">
        <f>ROUND(+F298*C299,2)</f>
        <v>51242893.409999996</v>
      </c>
      <c r="I299" s="92">
        <f>I298*C299</f>
        <v>52799786.738736607</v>
      </c>
    </row>
    <row r="300" spans="1:9" s="89" customFormat="1">
      <c r="A300" s="174" t="s">
        <v>507</v>
      </c>
      <c r="B300" s="175"/>
      <c r="C300" s="98"/>
      <c r="D300" s="161"/>
      <c r="E300" s="99"/>
      <c r="F300" s="100">
        <f>SUM(F296:F299)</f>
        <v>1507619865.28</v>
      </c>
      <c r="G300" s="101"/>
      <c r="I300" s="100">
        <f>SUM(I296:I299)</f>
        <v>1553425304.576514</v>
      </c>
    </row>
    <row r="301" spans="1:9" s="106" customFormat="1" ht="15.75" thickBot="1">
      <c r="A301" s="176" t="s">
        <v>508</v>
      </c>
      <c r="B301" s="177"/>
      <c r="C301" s="102"/>
      <c r="D301" s="162"/>
      <c r="E301" s="103"/>
      <c r="F301" s="104">
        <f>SUM(F294+F300)</f>
        <v>6901608651.0599995</v>
      </c>
      <c r="G301" s="105"/>
      <c r="I301" s="104">
        <f>SUM(I294+I300)</f>
        <v>7111297592.8645782</v>
      </c>
    </row>
    <row r="302" spans="1:9">
      <c r="F302" s="109"/>
    </row>
    <row r="303" spans="1:9" ht="19.5">
      <c r="A303" s="167" t="s">
        <v>509</v>
      </c>
      <c r="B303" s="167"/>
      <c r="C303" s="167"/>
      <c r="D303" s="167"/>
      <c r="E303" s="167"/>
      <c r="F303" s="110">
        <f>F301</f>
        <v>6901608651.0599995</v>
      </c>
      <c r="G303" s="111"/>
      <c r="H303" s="25"/>
      <c r="I303" s="110">
        <f>I301</f>
        <v>7111297592.8645782</v>
      </c>
    </row>
    <row r="304" spans="1:9" ht="15.75" thickBot="1"/>
    <row r="305" spans="1:13">
      <c r="A305" s="112">
        <v>30</v>
      </c>
      <c r="B305" s="113" t="s">
        <v>510</v>
      </c>
      <c r="C305" s="114"/>
      <c r="D305" s="163"/>
      <c r="E305" s="115"/>
      <c r="F305" s="116"/>
    </row>
    <row r="306" spans="1:13">
      <c r="A306" s="117" t="s">
        <v>511</v>
      </c>
      <c r="B306" s="118" t="s">
        <v>512</v>
      </c>
      <c r="C306" s="51" t="s">
        <v>5</v>
      </c>
      <c r="D306" s="29">
        <v>0.5</v>
      </c>
      <c r="E306" s="141">
        <v>22127383.68</v>
      </c>
      <c r="F306" s="207">
        <f>+E306*D306</f>
        <v>11063691.84</v>
      </c>
      <c r="I306" s="143">
        <f>D306*E306</f>
        <v>11063691.84</v>
      </c>
    </row>
    <row r="307" spans="1:13">
      <c r="A307" s="117" t="s">
        <v>513</v>
      </c>
      <c r="B307" s="118" t="s">
        <v>514</v>
      </c>
      <c r="C307" s="51" t="s">
        <v>5</v>
      </c>
      <c r="D307" s="29">
        <v>1</v>
      </c>
      <c r="E307" s="141">
        <v>21306000</v>
      </c>
      <c r="F307" s="119">
        <f>+E307*D307</f>
        <v>21306000</v>
      </c>
      <c r="I307" s="143">
        <f>D307*E307</f>
        <v>21306000</v>
      </c>
    </row>
    <row r="308" spans="1:13">
      <c r="A308" s="117" t="s">
        <v>515</v>
      </c>
      <c r="B308" s="118" t="s">
        <v>516</v>
      </c>
      <c r="C308" s="51" t="s">
        <v>5</v>
      </c>
      <c r="D308" s="29">
        <v>1</v>
      </c>
      <c r="E308" s="141">
        <v>28960773.440000001</v>
      </c>
      <c r="F308" s="119">
        <f>+E308*D308</f>
        <v>28960773.440000001</v>
      </c>
      <c r="I308" s="143">
        <f>D308*E308</f>
        <v>28960773.440000001</v>
      </c>
    </row>
    <row r="309" spans="1:13" ht="15.75" thickBot="1">
      <c r="A309" s="120"/>
      <c r="B309" s="121" t="s">
        <v>501</v>
      </c>
      <c r="C309" s="122"/>
      <c r="D309" s="164"/>
      <c r="E309" s="123"/>
      <c r="F309" s="124">
        <f>SUM(F306:F308)</f>
        <v>61330465.280000001</v>
      </c>
      <c r="I309" s="124">
        <f>SUM(I306:I308)</f>
        <v>61330465.280000001</v>
      </c>
    </row>
    <row r="310" spans="1:13" ht="15.75">
      <c r="A310" s="178" t="s">
        <v>517</v>
      </c>
      <c r="B310" s="179"/>
      <c r="C310" s="125"/>
      <c r="D310" s="165"/>
      <c r="E310" s="126"/>
      <c r="F310" s="127">
        <f>+F309</f>
        <v>61330465.280000001</v>
      </c>
      <c r="I310" s="127">
        <f>+I309</f>
        <v>61330465.280000001</v>
      </c>
    </row>
    <row r="311" spans="1:13">
      <c r="A311" s="180" t="s">
        <v>518</v>
      </c>
      <c r="B311" s="181"/>
      <c r="C311" s="128">
        <v>0.19</v>
      </c>
      <c r="D311" s="166"/>
      <c r="E311" s="129"/>
      <c r="F311" s="130">
        <f>+C311*F310</f>
        <v>11652788.403200001</v>
      </c>
      <c r="I311" s="130">
        <f>+C311*I310</f>
        <v>11652788.403200001</v>
      </c>
    </row>
    <row r="312" spans="1:13" ht="15.75">
      <c r="A312" s="182" t="s">
        <v>519</v>
      </c>
      <c r="B312" s="183"/>
      <c r="C312" s="183"/>
      <c r="D312" s="183"/>
      <c r="E312" s="183"/>
      <c r="F312" s="131">
        <f>SUM(F310:F311)</f>
        <v>72983253.683200002</v>
      </c>
      <c r="I312" s="131">
        <f>SUM(I310:I311)</f>
        <v>72983253.683200002</v>
      </c>
    </row>
    <row r="313" spans="1:13" ht="15.75">
      <c r="A313" s="132"/>
      <c r="B313" s="140"/>
      <c r="C313" s="132"/>
      <c r="D313" s="132"/>
      <c r="E313" s="132"/>
      <c r="F313" s="133"/>
    </row>
    <row r="314" spans="1:13" ht="19.5">
      <c r="A314" s="167" t="s">
        <v>520</v>
      </c>
      <c r="B314" s="167"/>
      <c r="C314" s="167"/>
      <c r="D314" s="167"/>
      <c r="E314" s="167"/>
      <c r="F314" s="134">
        <f>+F303+F312</f>
        <v>6974591904.7431993</v>
      </c>
      <c r="G314" s="111"/>
      <c r="H314" s="25"/>
      <c r="I314" s="134">
        <f>+I303+I312</f>
        <v>7184280846.5477781</v>
      </c>
      <c r="L314" s="143">
        <v>7184280846.5477781</v>
      </c>
      <c r="M314" s="111">
        <f>L314-F314</f>
        <v>209688941.80457878</v>
      </c>
    </row>
    <row r="316" spans="1:13">
      <c r="I316" s="147">
        <f>F314/I314</f>
        <v>0.97081281393595031</v>
      </c>
    </row>
    <row r="317" spans="1:13">
      <c r="L317" s="3">
        <f>F314/L314</f>
        <v>0.97081281393595031</v>
      </c>
    </row>
    <row r="318" spans="1:13" ht="123" customHeight="1"/>
    <row r="319" spans="1:13">
      <c r="B319" s="139" t="s">
        <v>522</v>
      </c>
    </row>
    <row r="320" spans="1:13">
      <c r="B320" s="139" t="s">
        <v>523</v>
      </c>
    </row>
  </sheetData>
  <sheetProtection algorithmName="SHA-512" hashValue="dZhgV7T6BWOLNi25vuMexGxtIozgLexTMZg6bHTvdRaA4802+McNiJrXI1MjvW3Ru6lQPB+dKGQemXRiNh6vOg==" saltValue="fTSGBz4CQvokTmEISz6CMw==" spinCount="100000" formatCells="0" formatColumns="0" sort="0" autoFilter="0"/>
  <mergeCells count="22">
    <mergeCell ref="A1:D2"/>
    <mergeCell ref="F1:F2"/>
    <mergeCell ref="B4:F4"/>
    <mergeCell ref="B5:F5"/>
    <mergeCell ref="A7:A8"/>
    <mergeCell ref="B7:B8"/>
    <mergeCell ref="C7:C8"/>
    <mergeCell ref="D7:D8"/>
    <mergeCell ref="E7:E8"/>
    <mergeCell ref="F7:F8"/>
    <mergeCell ref="A314:E314"/>
    <mergeCell ref="A295:B295"/>
    <mergeCell ref="A296:B296"/>
    <mergeCell ref="A297:B297"/>
    <mergeCell ref="A298:B298"/>
    <mergeCell ref="A299:B299"/>
    <mergeCell ref="A300:B300"/>
    <mergeCell ref="A301:B301"/>
    <mergeCell ref="A303:E303"/>
    <mergeCell ref="A310:B310"/>
    <mergeCell ref="A311:B311"/>
    <mergeCell ref="A312:E312"/>
  </mergeCells>
  <printOptions horizontalCentered="1"/>
  <pageMargins left="0.70866141732283472" right="0.70866141732283472" top="0.74803149606299213" bottom="0.74803149606299213" header="0.31496062992125984" footer="0.31496062992125984"/>
  <pageSetup scale="50" fitToWidth="0" fitToHeight="0" orientation="portrait" r:id="rId1"/>
  <rowBreaks count="9" manualBreakCount="9">
    <brk id="47" max="5" man="1"/>
    <brk id="81" max="5" man="1"/>
    <brk id="114" max="5" man="1"/>
    <brk id="144" max="5" man="1"/>
    <brk id="172" max="5" man="1"/>
    <brk id="193" max="5" man="1"/>
    <brk id="210" max="5" man="1"/>
    <brk id="236" max="5" man="1"/>
    <brk id="276" max="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CANTI Y PRESUPUESTO DE OBRA (2)</vt:lpstr>
      <vt:lpstr>CANTI Y PRESUPUESTO DE OBRA</vt:lpstr>
      <vt:lpstr>'CANTI Y PRESUPUESTO DE OBRA'!Área_de_impresión</vt:lpstr>
      <vt:lpstr>'CANTI Y PRESUPUESTO DE OBRA (2)'!Área_de_impresión</vt:lpstr>
      <vt:lpstr>'CANTI Y PRESUPUESTO DE OBRA'!Títulos_a_imprimir</vt:lpstr>
      <vt:lpstr>'CANTI Y PRESUPUESTO DE OBRA (2)'!Títulos_a_imprimir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DIRAF - NELSON ANTONIO CURTIDOR PAEZ</dc:creator>
  <cp:lastModifiedBy>ACER</cp:lastModifiedBy>
  <cp:lastPrinted>2022-08-31T21:35:11Z</cp:lastPrinted>
  <dcterms:created xsi:type="dcterms:W3CDTF">2022-08-03T16:29:37Z</dcterms:created>
  <dcterms:modified xsi:type="dcterms:W3CDTF">2022-08-31T21:43:57Z</dcterms:modified>
</cp:coreProperties>
</file>