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https://gha2-my.sharepoint.com/personal/bdiaz_gha_com_co/Documents/GHA V2 REV/REVISIONES/CONTESTACIONES/LUIS URIEL CUADROS/"/>
    </mc:Choice>
  </mc:AlternateContent>
  <xr:revisionPtr revIDLastSave="0" documentId="8_{A8A16348-CD30-D14D-936B-2D6D316C47AE}" xr6:coauthVersionLast="47" xr6:coauthVersionMax="47" xr10:uidLastSave="{00000000-0000-0000-0000-000000000000}"/>
  <bookViews>
    <workbookView xWindow="0" yWindow="0" windowWidth="25600" windowHeight="1600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8" l="1"/>
  <c r="B8" i="8"/>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8" i="12" l="1"/>
  <c r="B10" i="9"/>
  <c r="B9" i="11"/>
  <c r="B2" i="9"/>
  <c r="B8" i="9" l="1"/>
  <c r="B7" i="9"/>
  <c r="B6" i="9"/>
  <c r="B5" i="9"/>
  <c r="B4" i="9"/>
  <c r="B5" i="8"/>
  <c r="B4" i="8"/>
  <c r="B3" i="8"/>
  <c r="B8" i="7"/>
  <c r="B6" i="7" l="1"/>
  <c r="B7" i="7"/>
  <c r="B3" i="7"/>
  <c r="B9" i="8"/>
  <c r="B11" i="9" l="1"/>
</calcChain>
</file>

<file path=xl/sharedStrings.xml><?xml version="1.0" encoding="utf-8"?>
<sst xmlns="http://schemas.openxmlformats.org/spreadsheetml/2006/main" count="320" uniqueCount="221">
  <si>
    <t>SOLICITUD DE ANTECEDENTES -ABOGADO EXTERNO-</t>
  </si>
  <si>
    <t>RADICADO(23 DIGITOS)</t>
  </si>
  <si>
    <t>11001310302620240009800</t>
  </si>
  <si>
    <t>JUZGADO</t>
  </si>
  <si>
    <t>JUZGADO 26 CIVIL DEL CIRCUITO DE BOGOTÁ</t>
  </si>
  <si>
    <t>DEMANDADO</t>
  </si>
  <si>
    <t xml:space="preserve">DEMANDANTE </t>
  </si>
  <si>
    <t>LUIS URIEL CUADROS CHICA Y MARTA LUCELLY CARDENAS GIRALDO (Compañera permanente de la victima directa)</t>
  </si>
  <si>
    <t>TIPO DE VINCULACION COMPAÑÍA</t>
  </si>
  <si>
    <t>DEMANDA DIRECTA</t>
  </si>
  <si>
    <t xml:space="preserve">TIPO DE PERJUCIO </t>
  </si>
  <si>
    <t xml:space="preserve">RCE LESIONES </t>
  </si>
  <si>
    <t>INTERVINIENTE -NOMBRE DE LESIONADO O MUERTO (S) DEL PROCESO</t>
  </si>
  <si>
    <t>LUIS URIEL CUADROS CHICA.</t>
  </si>
  <si>
    <t xml:space="preserve">NUMERO DE IDENTIFICACION </t>
  </si>
  <si>
    <t xml:space="preserve">DOMICILIO </t>
  </si>
  <si>
    <t>SAN LUIS -ANTIOQUIA</t>
  </si>
  <si>
    <t xml:space="preserve">TELEFONO </t>
  </si>
  <si>
    <t>CORREO ELECTRONICO</t>
  </si>
  <si>
    <t>drolandogarcia@gmail.com</t>
  </si>
  <si>
    <t xml:space="preserve">ESTADO CIVIL </t>
  </si>
  <si>
    <t>CASADO</t>
  </si>
  <si>
    <t xml:space="preserve">FECHA DE NACIMIENTO </t>
  </si>
  <si>
    <t>02 DE DICIEMBRE DE 1965</t>
  </si>
  <si>
    <t xml:space="preserve">EDAD AL MOMENTO DEL SINIESTRO </t>
  </si>
  <si>
    <t xml:space="preserve">FECHA DE DEFUNCION </t>
  </si>
  <si>
    <t>N/A</t>
  </si>
  <si>
    <t xml:space="preserve">SITUCION LABORAL </t>
  </si>
  <si>
    <t>Ocupado - Autonomo</t>
  </si>
  <si>
    <t xml:space="preserve">PROFESION </t>
  </si>
  <si>
    <t>ACTIVIDADES AGROPECUARIAS</t>
  </si>
  <si>
    <t xml:space="preserve">INGRESOS NETOS </t>
  </si>
  <si>
    <t>NUMERO DE LESIONADOS Y/O FALLECIDOS  SEGÚN IPAT</t>
  </si>
  <si>
    <t xml:space="preserve">CONDICION </t>
  </si>
  <si>
    <t xml:space="preserve">Motociclista </t>
  </si>
  <si>
    <t>FECHA DE LOS HECHOS</t>
  </si>
  <si>
    <t>15 DE MAYO DE 2022</t>
  </si>
  <si>
    <t>FECHA DE SOLICITUD AUDIENCIA PREJUDICIAL</t>
  </si>
  <si>
    <t>N/A Medidas cautelares</t>
  </si>
  <si>
    <t>FECHA DE AUDIENCIA PREJUDICIAL</t>
  </si>
  <si>
    <t>1.El 15 de mayo de 2022 el señor Luis Uriel Cuadros Chica se desplazaba en la motocicleta de placas ZOS69A por el municipio de El Santuario-Antioquia, cuando el vehículo de placas TJY221 impacta la motocicleta del señor Uriel Cuadros por la parte trasera, al no guardar la distancia de seguridad requerida.
2.El 11 de agosto de 2022 la Inspección de Transito del Municipio de El Santuario emite resolución en la que declara contravencionalmente responsable al señor Luis Uriel Cuadros. Sin embargo, indica que el trámite de contravención no demuestra la responsabilidad del demandante, puesto que la responsabilidad civil extracontractual tiene elementos diferentes.
3.El señor Luis Uriel Cuadros es valorado por la Junta Regional de Calificación de Antioquia y se emite perdida de capacidad laboral de 35.57%, porcentaje derivado de las secuelas permanentes.
4.El 19 de agosto de 2023 se radicó reclamación directa ante la aseguradora.</t>
  </si>
  <si>
    <t>ASEGURADO</t>
  </si>
  <si>
    <t>NIT ASEGURADO</t>
  </si>
  <si>
    <t>PLACA VEHÍCULO ASEGURADO (SI APLICA)</t>
  </si>
  <si>
    <t>TJY221</t>
  </si>
  <si>
    <t>NO. PÓLIZA VINCULADA</t>
  </si>
  <si>
    <t>FECHA DE ASIGNACIÓN</t>
  </si>
  <si>
    <t>20 DE NOVIEMBRE DE 2024</t>
  </si>
  <si>
    <t>FECHA DE NOTIFICACIÓN</t>
  </si>
  <si>
    <t>FECHA DE CONTESTACION 
*RECOMENDACIÓN: FECHA MÁXIMA PARA CONTESTAR LA DEMANDA ACORDE A LO ESTIÚLADO EN LA NORMA.</t>
  </si>
  <si>
    <t>REMISION DE ANTECEDENTES - ABOGADO INTERNO-</t>
  </si>
  <si>
    <t>SINIESTRO 114198975 APL. 214582</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</si>
  <si>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</si>
  <si>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</si>
  <si>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</si>
  <si>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</si>
  <si>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</si>
  <si>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</si>
  <si>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</si>
  <si>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</si>
  <si>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</si>
  <si>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</si>
  <si>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</si>
  <si>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</si>
  <si>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</si>
  <si>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Desde las 00:00 horas del 01/02/2022 hasta las 24:00 horas del  31/01/2023.</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</si>
  <si>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</si>
  <si>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</si>
  <si>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</si>
  <si>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</si>
  <si>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</si>
  <si>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</si>
  <si>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</si>
  <si>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</si>
  <si>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</si>
  <si>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</si>
  <si>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</si>
  <si>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</si>
  <si>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</si>
  <si>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</si>
  <si>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</si>
  <si>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</si>
  <si>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</si>
  <si>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</si>
  <si>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</si>
  <si>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</si>
  <si>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</si>
  <si>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</si>
  <si>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</si>
  <si>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</si>
  <si>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</si>
  <si>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</si>
  <si>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</si>
  <si>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</si>
  <si>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</si>
  <si>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</si>
  <si>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</si>
  <si>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</si>
  <si>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</si>
  <si>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</si>
  <si>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</si>
  <si>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SINIESTRO - APLICATIVO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</si>
  <si>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</si>
  <si>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</si>
  <si>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</si>
  <si>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</si>
  <si>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</si>
  <si>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</si>
  <si>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</si>
  <si>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</si>
  <si>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</si>
  <si>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</si>
  <si>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</si>
  <si>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</si>
  <si>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</si>
  <si>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</si>
  <si>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</si>
  <si>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</si>
  <si>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</si>
  <si>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</si>
  <si>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</si>
  <si>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</si>
  <si>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</si>
  <si>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</si>
  <si>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</si>
  <si>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</si>
  <si>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</si>
  <si>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</si>
  <si>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</si>
  <si>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</si>
  <si>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</si>
  <si>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</si>
  <si>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</si>
  <si>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</si>
  <si>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</si>
  <si>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</si>
  <si>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</si>
  <si>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</si>
  <si>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</si>
  <si>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</si>
  <si>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</si>
  <si>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</si>
  <si>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</si>
  <si>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</si>
  <si>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</si>
  <si>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</si>
  <si>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</si>
  <si>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</si>
  <si>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</si>
  <si>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</si>
  <si>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</si>
  <si>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</si>
  <si>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</si>
  <si>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</si>
  <si>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</si>
  <si>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</si>
  <si>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</si>
  <si>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</si>
  <si>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</si>
  <si>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</si>
  <si>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</si>
  <si>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</si>
  <si>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</si>
  <si>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</si>
  <si>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</si>
  <si>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</si>
  <si>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</si>
  <si>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</si>
  <si>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</si>
  <si>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</si>
  <si>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</si>
  <si>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</si>
  <si>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</si>
  <si>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CLASE DE REASEGURO</t>
  </si>
  <si>
    <t xml:space="preserve">Situcion Laboral </t>
  </si>
  <si>
    <t>Acompañante motorista</t>
  </si>
  <si>
    <t>LLAMADA EN GARANTIA</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</si>
  <si>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</si>
  <si>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</si>
  <si>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</si>
  <si>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</si>
  <si>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</si>
  <si>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</si>
  <si>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</si>
  <si>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</si>
  <si>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</si>
  <si>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</si>
  <si>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</si>
  <si>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</si>
  <si>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</si>
  <si>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</si>
  <si>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</si>
  <si>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</si>
  <si>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</si>
  <si>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</si>
  <si>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</si>
  <si>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</si>
  <si>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</si>
  <si>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</si>
  <si>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</si>
  <si>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</si>
  <si>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</si>
  <si>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</si>
  <si>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</si>
  <si>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</si>
  <si>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</si>
  <si>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</si>
  <si>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</si>
  <si>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</si>
  <si>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</si>
  <si>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PEDRO CABALLERO TAPIAS</t>
  </si>
  <si>
    <t>CC. 79505723</t>
  </si>
  <si>
    <t>023051087/0</t>
  </si>
  <si>
    <t>30 DE MAYO DE 2025</t>
  </si>
  <si>
    <t>3 DE JULIO DE 2025</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</si>
  <si>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</si>
  <si>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LLAMAMIENTO EN GARANTÍA</t>
  </si>
  <si>
    <t>La contingencia se califica como REMOTA, toda vez que, está probado que la responsabilidad de la ocurrencia del  accidente de tránsito estuvo en cabeza de la víctima, el conductor de la motocicleta ZQS69A.
Lo primero que debe tomarse en consideración, es que la Póliza Auto Pesado No. 023051087/0, cuyo asegurado es el señor Pedro Caballero Tapias, presta cobertura temporal y material, de conformidad con los hechos y pretensiones expuestos en el líbelo de la demanda. Frente a la cobertura temporal, debe señalarse que la ocurrencia del accidente de tránsito (15 de mayo de 2022) se encuentra dentro de la delimitación temporal de la Póliza comprendida entre el 1 de febrero de 2022 hasta el 31 de enero de 2023. Aunado a ello, presta cobertura material, en tanto ampara la responsabilidad civil extracontractual, pretensión que se le endilga al extremo pasivo. 
Por otro lado, frente a la responsabilidad del asegurado, debe decirse que existen elementos de prueba que demuestran la responsabilidad del conductor de la motocicleta de placas ZQS69A. En primera medida, el Informe Policial de Accidente de Tránito se estableció como única causa probable del accidente la hipótesis No. 105 "adelantar en zona prohibida", atribuible al señor Luis Uriel Cuadro Chica, en calidad de motociclista. Así mismo, es necesario tener en consideración que en la secretaría de movilidad de la alcaldía de Santuario (Antioquia) se tramitó un procedimiento contravencional por el accidente de tránsito del 15 de mayo de 2022, que concluyó con la resolución No. 196e 2022, en la que se estableció como responsable del accidente al señor Luis Uriel Cuadro en la ocurrencia del accidente de tránsito, con el que se corroboró la referida hipótesis. En ese sentido, resulta claro que la víctima directa del daño y conductor de la motocicleta de placas ZQS69A incurrió en una conducta imprudente que fue fundamental en la ocurrencia del accidente de tránsito, configurándose así un hecho exclusivo de la víctima. Finalmente se destaca que el llamamiento en garantía fue formulado dentro del termino oportuno sin que se consolidara la prescripción y aunque dicho llamamiento se promovió por parte de los señores Pedro Caballero Tapias y Jairo Alexander Garcia, solo el primero de ellas obra como asegurado en el contrato de seguro y no se evidencia causal de exclusión de cobertura. En consecuencia, la contigencia se califica como REMOTA. Lo anterior, sin perjuicio del carácter contingente del proceso.</t>
  </si>
  <si>
    <t>PEDRO CABALLERO TAPIAS, JAIRO ALEXANDER GARCÍA Y ALLIANZ SEGUROS S.A</t>
  </si>
  <si>
    <t>I. EXCEPCIONES FRENTE A LA DEMANDA. 
1. INEXISTENCIA DE RESPONSABILIDAD A CARGO DE LOS DEMANDADOS COMO CONSECUENCIA DEL HECHO EXCLUSIVO DE LA VÍCTIMA.
2. ANULACIÓN DE LA PRESUNCIÓN DE CULPA COMO CONSECUENCIA DE LA CONCURRENCIA DE ACTIVIDADES PELIGROSAS
3. REDUCCIÓN DE LA INDEMNIZACIÓN COMO CONSECUENCIA DE LA INCIDENCIA DE LA CONDUCTA DE LA VÍCTIMA EN LA PRODUCCIÓN DEL DAÑO.
4. IMPROCEDENCIA DEL RECONOCIMIENTO DE LUCRO CESANTE
5. IMPROCEDENCIA DEL RECONOCIMIENTO Y TASACIÓN EXORBITANTE DEL DAÑO MORAL.
6. IMPROCEDENCIA DEL RECONOCIMIENTO DEL DAÑO A LA VIDA EN RELACIÓN.
7. GENÉRICA O INNOMINADA
II. EXCEPCIONES DE FONDO DE CARA AL CONTRATO DE SEGURO
1. INEXISTENCIA DE RESPONSABILIDAD U OBLIGACIÓN INDEMNIZATORIA A CARGO DE ALLIANZ SEGUROS S.A., DADO EL INCUMPLIMIENTO DE LAS CARGAS CONSIGNADAS EN EL ARTÍCULO 1077 DEL C.CO
2. RIESGOS EXPRESAMENTE EXCLUIDOS EN LA PÓLIZA DE SEGURO AUTO PESADO NO. 023051087 / 0.
3. CARÁCTER MERAMENTE INDEMNIZATORIO QUE REVISTEN LOS CONTRATOS DE SEGUROS.
4. EN CUALQUIER CASO, DE NINGUNA FORMA SE PODRÁ EXCEDER EL LÍMITE DEL VALOR ASEGURADO.
5. EN CUALQUIER CASO, SE DEBERÁ TENER EN CUENTA EL DEDUCIBLE PACTADO.
6. GENÉRICA O INNOMINADA
III: EXCEPCIONES AL LLAMAMIENTO EN GARANTÍA 
1. INEXISTENCIA DE OBLIGACIÓN INDEMNIZATORIA, POR CUANTO NO SE HA REALIZADO EL RIESGO ASEGURADO EN LA PÓLIZA NO. 023051087 / 0
2. FALTA DE LEGITIMACIÓN EN LA CAUSA POR ACTIVA DE JAIRO ALEXANDER GARCIA PARA LLAMAR EN GARANTÍA A ALLIANZ- AQUEL NO OBRA COMO ASEGURADO.
3. RIESGOS EXPRESAMENTE EXCLUIDOS EN LA PÓLIZA DE SEGURO AUTO PESADO NO. 023051087 / 0.
4. CARÁCTER MERAMENTE INDEMNIZATORIO QUE REVISTEN LOS CONTRATOS DE SEGUROS.
5. EN CUALQUIER CASO, DE NINGUNA FORMA SE PODRÁ EXCEDER EL LÍMITE DEL VALOR ASEGURADO.
6. PRESCRIPCIÓN DE LA ACCIÓN DERIVADA DEL CONTRATO DE SEGURO
7. SUJECIÓN A LAS CONDICIONES PARTICULARES Y GENERALES DEL CONTRATO DE SEGURO EN LA QUE SE IDENTIFICA LA PÓLIZA NO.023051087/0. CLAUSULADO, AMPAROS, EXCLUSIONES.
8. EN CUALQUIER CASO, SE DEBERÁ TENER EN CUENTA EL DEDUCIBLE PACTADO.
9. DISPONIBILIDAD DEL VALOR ASEGURADO:
10. GENÉRICA O INNOMINADA.</t>
  </si>
  <si>
    <t xml:space="preserve">Se tiene como liquidación objetiva de las pretensiones la suma de $259.840.480, con base en los fundamentos fácticos y jurídicos que se enuncian: 
1. Lucro cesante: 
Se reconocerá como lucro cesante la suma de $100.372.690.
A título de lucro cesante consolidado se reconocerá la suma de $20.937.297. Lo anterior teniendo en cuenta los lineamientos de la sentencia SC20950-2017 con ponencia del Doctor Ariel Salazar Ramírez (12 de diciembre de 2017), la cual indica que, ante la ausencia de acreditación de los ingresos, para la tasación del lucro cesante debe acogerse el salario mínimo legal mensual vigente, por lo que para efectos de la presente liquidación se tomó como base el salario mínimo del año 2025 equivalente a $1.423.500, la expectativa de vida del demandante y el porcentaje de PCL, el cual se liquidó desde la fecha de ocurrencia del accidente hasta la fecha del presente informe.
Adicionalmente, se reconocerá la suma de $79.435.393 por concepto de lucro cesante futuro. Para efectos de realizar dicha liquidación, se tuvo en cuenta el salario mínimo legal mensual vigente para el año 2025 equivalente a $1.423.500, el porcentaje de PCL del demandante equivalente a 35,57%, la expectativa de vida del demandante, con la respectiva deducción de los meses ya reconocidos por concepto de lucro cesante consolidado. 
2. Daño moral: 
Se reconocerá por concepto de perjuicios morales la suma de $101.267.790. 
Se tomó como daño moral la suma de $50.633.895, para el señor Luis Uriel Cuadros Chica y $50.633.895 para Martha Lucelly Cárdenas Giraldo, compañera permanente. Este valor se fijó en proporción al criterio jurisprudencial de la Corte Suprema de Justicia (Sentencia SC-072 de 2025) en tanto que el señor Luis Uriel, sufrió unas secuelas de carácter permanente, consistentes en perturbación del órgano musculo-esqueletico, perturbación funcional del miembro superior derecho (hombro y mano) por limitación en los arcos de movimiento y perdida de fuerza, perturbación funcional del órgano sistema nervioso, lo cual llevó a que fuera acreedor de una PCL del 35,57%, por lo cual es dable conceder las sumas antes aludidas. 
3. Daño a la vida en relación
Se reconocerá por concepto de daño en vida de relación la suma de: $60.000.000 
Se tomó como daño a la vida en relación la suma de $30,000,000, teniendo en cuenta que el señor Luis Uriel Cuadros sufrió una pérdida de capacidad laboral del 35,57 %, de manera que las lesiones padecidas en el accidente le generaron perturbaciones de carácter permanente, atendiendo los parámetros de la Sentencia 072 de 2025. En igual sentido, se le reconocerá la suma de $30.000.00 a la señora Martha Lucelly Cárdenas Giraldo. 
4.Deducible: 
Teniendo en cuenta que el valor de la liquidación de las pretensiones objetivadas es equivalente a $261.640.408 y que el deducible en la Póliza corresponde a $1.800.000, la liquidación objetivada de los perjuicios equivale a $259.840.480.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</si>
</sst>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0" borderId="0" xfId="0"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landogarci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51" zoomScaleNormal="51" workbookViewId="0">
      <selection activeCell="B9" sqref="B9:C9"/>
    </sheetView>
  </sheetViews>
  <sheetFormatPr baseColWidth="10" defaultColWidth="0" defaultRowHeight="15" x14ac:dyDescent="0.2"/>
  <cols>
    <col min="1" max="1" width="69.1640625" style="53" customWidth="1"/>
    <col min="2" max="2" width="55.1640625" style="53" customWidth="1"/>
    <col min="3" max="3" width="108.83203125" style="53" customWidth="1"/>
    <col min="4" max="16384" width="11.5" style="2" hidden="1"/>
  </cols>
  <sheetData>
    <row r="1" spans="1:3" ht="26" x14ac:dyDescent="0.2">
      <c r="A1" s="64" t="s">
        <v>0</v>
      </c>
      <c r="B1" s="64"/>
      <c r="C1" s="64"/>
    </row>
    <row r="2" spans="1:3" ht="16" x14ac:dyDescent="0.2">
      <c r="A2" s="5" t="s">
        <v>1</v>
      </c>
      <c r="B2" s="69" t="s">
        <v>2</v>
      </c>
      <c r="C2" s="70"/>
    </row>
    <row r="3" spans="1:3" ht="16" x14ac:dyDescent="0.2">
      <c r="A3" s="5" t="s">
        <v>3</v>
      </c>
      <c r="B3" s="65" t="s">
        <v>4</v>
      </c>
      <c r="C3" s="66"/>
    </row>
    <row r="4" spans="1:3" ht="16" x14ac:dyDescent="0.2">
      <c r="A4" s="5" t="s">
        <v>5</v>
      </c>
      <c r="B4" s="65" t="s">
        <v>218</v>
      </c>
      <c r="C4" s="66"/>
    </row>
    <row r="5" spans="1:3" ht="31.5" customHeight="1" x14ac:dyDescent="0.2">
      <c r="A5" s="5" t="s">
        <v>6</v>
      </c>
      <c r="B5" s="65" t="s">
        <v>7</v>
      </c>
      <c r="C5" s="66"/>
    </row>
    <row r="6" spans="1:3" ht="16" x14ac:dyDescent="0.2">
      <c r="A6" s="5" t="s">
        <v>8</v>
      </c>
      <c r="B6" s="60" t="s">
        <v>176</v>
      </c>
      <c r="C6" s="60"/>
    </row>
    <row r="7" spans="1:3" ht="16" x14ac:dyDescent="0.2">
      <c r="A7" s="52" t="s">
        <v>10</v>
      </c>
      <c r="B7" s="65" t="s">
        <v>11</v>
      </c>
      <c r="C7" s="66"/>
    </row>
    <row r="8" spans="1:3" ht="23.25" customHeight="1" x14ac:dyDescent="0.2">
      <c r="A8" s="51" t="s">
        <v>12</v>
      </c>
      <c r="B8" s="60" t="s">
        <v>13</v>
      </c>
      <c r="C8" s="60"/>
    </row>
    <row r="9" spans="1:3" ht="16" x14ac:dyDescent="0.2">
      <c r="A9" s="51" t="s">
        <v>14</v>
      </c>
      <c r="B9" s="60">
        <v>71666698</v>
      </c>
      <c r="C9" s="60"/>
    </row>
    <row r="10" spans="1:3" ht="16" x14ac:dyDescent="0.2">
      <c r="A10" s="51" t="s">
        <v>15</v>
      </c>
      <c r="B10" s="58" t="s">
        <v>16</v>
      </c>
      <c r="C10" s="58"/>
    </row>
    <row r="11" spans="1:3" ht="30" customHeight="1" x14ac:dyDescent="0.2">
      <c r="A11" s="24" t="s">
        <v>17</v>
      </c>
      <c r="B11" s="58">
        <v>3013701534</v>
      </c>
      <c r="C11" s="58"/>
    </row>
    <row r="12" spans="1:3" ht="30" customHeight="1" x14ac:dyDescent="0.2">
      <c r="A12" s="5" t="s">
        <v>18</v>
      </c>
      <c r="B12" s="59" t="s">
        <v>19</v>
      </c>
      <c r="C12" s="58"/>
    </row>
    <row r="13" spans="1:3" ht="16" x14ac:dyDescent="0.2">
      <c r="A13" s="5" t="s">
        <v>20</v>
      </c>
      <c r="B13" s="60" t="s">
        <v>21</v>
      </c>
      <c r="C13" s="60"/>
    </row>
    <row r="14" spans="1:3" ht="16" x14ac:dyDescent="0.2">
      <c r="A14" s="5" t="s">
        <v>22</v>
      </c>
      <c r="B14" s="61" t="s">
        <v>23</v>
      </c>
      <c r="C14" s="60"/>
    </row>
    <row r="15" spans="1:3" ht="16" x14ac:dyDescent="0.2">
      <c r="A15" s="5" t="s">
        <v>24</v>
      </c>
      <c r="B15" s="60">
        <v>56</v>
      </c>
      <c r="C15" s="60"/>
    </row>
    <row r="16" spans="1:3" ht="16" x14ac:dyDescent="0.2">
      <c r="A16" s="5" t="s">
        <v>25</v>
      </c>
      <c r="B16" s="60" t="s">
        <v>26</v>
      </c>
      <c r="C16" s="60"/>
    </row>
    <row r="17" spans="1:3" ht="15" customHeight="1" x14ac:dyDescent="0.2">
      <c r="A17" s="5" t="s">
        <v>27</v>
      </c>
      <c r="B17" s="58" t="s">
        <v>28</v>
      </c>
      <c r="C17" s="58"/>
    </row>
    <row r="18" spans="1:3" ht="16" x14ac:dyDescent="0.2">
      <c r="A18" s="5" t="s">
        <v>29</v>
      </c>
      <c r="B18" s="58" t="s">
        <v>30</v>
      </c>
      <c r="C18" s="58"/>
    </row>
    <row r="19" spans="1:3" ht="18.75" customHeight="1" x14ac:dyDescent="0.2">
      <c r="A19" s="5" t="s">
        <v>31</v>
      </c>
      <c r="B19" s="67">
        <v>1625000</v>
      </c>
      <c r="C19" s="68"/>
    </row>
    <row r="20" spans="1:3" ht="16" x14ac:dyDescent="0.2">
      <c r="A20" s="5" t="s">
        <v>32</v>
      </c>
      <c r="B20" s="60">
        <v>1</v>
      </c>
      <c r="C20" s="60"/>
    </row>
    <row r="21" spans="1:3" ht="17.25" customHeight="1" x14ac:dyDescent="0.2">
      <c r="A21" s="5" t="s">
        <v>33</v>
      </c>
      <c r="B21" s="58" t="s">
        <v>34</v>
      </c>
      <c r="C21" s="58"/>
    </row>
    <row r="22" spans="1:3" ht="16" x14ac:dyDescent="0.2">
      <c r="A22" s="50" t="s">
        <v>35</v>
      </c>
      <c r="B22" s="57" t="s">
        <v>36</v>
      </c>
      <c r="C22" s="57"/>
    </row>
    <row r="23" spans="1:3" ht="16" x14ac:dyDescent="0.2">
      <c r="A23" s="51" t="s">
        <v>37</v>
      </c>
      <c r="B23" s="56" t="s">
        <v>38</v>
      </c>
      <c r="C23" s="54"/>
    </row>
    <row r="24" spans="1:3" ht="16" x14ac:dyDescent="0.2">
      <c r="A24" s="51" t="s">
        <v>39</v>
      </c>
      <c r="B24" s="56" t="s">
        <v>38</v>
      </c>
      <c r="C24" s="54"/>
    </row>
    <row r="25" spans="1:3" x14ac:dyDescent="0.2">
      <c r="A25" s="71" t="s">
        <v>215</v>
      </c>
      <c r="B25" s="54" t="s">
        <v>40</v>
      </c>
      <c r="C25" s="55"/>
    </row>
    <row r="26" spans="1:3" x14ac:dyDescent="0.2">
      <c r="A26" s="71"/>
      <c r="B26" s="55"/>
      <c r="C26" s="55"/>
    </row>
    <row r="27" spans="1:3" ht="100.5" customHeight="1" x14ac:dyDescent="0.2">
      <c r="A27" s="71"/>
      <c r="B27" s="55"/>
      <c r="C27" s="55"/>
    </row>
    <row r="28" spans="1:3" ht="16" x14ac:dyDescent="0.2">
      <c r="A28" s="51" t="s">
        <v>41</v>
      </c>
      <c r="B28" s="55" t="s">
        <v>210</v>
      </c>
      <c r="C28" s="55"/>
    </row>
    <row r="29" spans="1:3" ht="16" x14ac:dyDescent="0.2">
      <c r="A29" s="51" t="s">
        <v>42</v>
      </c>
      <c r="B29" s="55" t="s">
        <v>211</v>
      </c>
      <c r="C29" s="55"/>
    </row>
    <row r="30" spans="1:3" ht="16" x14ac:dyDescent="0.2">
      <c r="A30" s="51" t="s">
        <v>43</v>
      </c>
      <c r="B30" s="55" t="s">
        <v>44</v>
      </c>
      <c r="C30" s="55"/>
    </row>
    <row r="31" spans="1:3" ht="16" x14ac:dyDescent="0.2">
      <c r="A31" s="51" t="s">
        <v>45</v>
      </c>
      <c r="B31" s="55" t="s">
        <v>212</v>
      </c>
      <c r="C31" s="55"/>
    </row>
    <row r="32" spans="1:3" ht="16" x14ac:dyDescent="0.2">
      <c r="A32" s="51" t="s">
        <v>46</v>
      </c>
      <c r="B32" s="62" t="s">
        <v>47</v>
      </c>
      <c r="C32" s="63"/>
    </row>
    <row r="33" spans="1:3" ht="16" x14ac:dyDescent="0.2">
      <c r="A33" s="5" t="s">
        <v>48</v>
      </c>
      <c r="B33" s="61" t="s">
        <v>213</v>
      </c>
      <c r="C33" s="61"/>
    </row>
    <row r="34" spans="1:3" ht="48" x14ac:dyDescent="0.2">
      <c r="A34" s="5" t="s">
        <v>49</v>
      </c>
      <c r="B34" s="61" t="s">
        <v>214</v>
      </c>
      <c r="C34" s="6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74FEF16-486A-4ED5-8F00-A730ECA372B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9" zoomScale="70" zoomScaleNormal="70" workbookViewId="0">
      <selection activeCell="A12" sqref="A1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2" t="s">
        <v>50</v>
      </c>
      <c r="B1" s="72"/>
      <c r="C1" s="72"/>
    </row>
    <row r="2" spans="1:3" ht="15.75" customHeight="1" x14ac:dyDescent="0.2">
      <c r="A2" s="19" t="s">
        <v>50</v>
      </c>
      <c r="B2" s="73" t="s">
        <v>51</v>
      </c>
      <c r="C2" s="74"/>
    </row>
    <row r="3" spans="1:3" s="2" customFormat="1" ht="16" x14ac:dyDescent="0.2">
      <c r="A3" s="5" t="s">
        <v>52</v>
      </c>
      <c r="B3" s="60" t="str">
        <f>'AUTOS  NOTA 322'!B2:C2</f>
        <v>11001310302620240009800</v>
      </c>
      <c r="C3" s="60"/>
    </row>
    <row r="4" spans="1:3" s="2" customFormat="1" ht="16" x14ac:dyDescent="0.2">
      <c r="A4" s="5" t="s">
        <v>53</v>
      </c>
      <c r="B4" s="60" t="str">
        <f>'AUTOS  NOTA 322'!B3:C3</f>
        <v>JUZGADO 26 CIVIL DEL CIRCUITO DE BOGOTÁ</v>
      </c>
      <c r="C4" s="60"/>
    </row>
    <row r="5" spans="1:3" s="2" customFormat="1" ht="16" x14ac:dyDescent="0.2">
      <c r="A5" s="5" t="s">
        <v>54</v>
      </c>
      <c r="B5" s="60" t="str">
        <f>'AUTOS  NOTA 322'!B4:C4</f>
        <v>PEDRO CABALLERO TAPIAS, JAIRO ALEXANDER GARCÍA Y ALLIANZ SEGUROS S.A</v>
      </c>
      <c r="C5" s="60"/>
    </row>
    <row r="6" spans="1:3" s="2" customFormat="1" ht="16" x14ac:dyDescent="0.2">
      <c r="A6" s="5" t="s">
        <v>55</v>
      </c>
      <c r="B6" s="60" t="str">
        <f>'AUTOS  NOTA 322'!B5:C5</f>
        <v>LUIS URIEL CUADROS CHICA Y MARTA LUCELLY CARDENAS GIRALDO (Compañera permanente de la victima directa)</v>
      </c>
      <c r="C6" s="60"/>
    </row>
    <row r="7" spans="1:3" s="2" customFormat="1" ht="16" x14ac:dyDescent="0.2">
      <c r="A7" s="5" t="s">
        <v>56</v>
      </c>
      <c r="B7" s="60" t="str">
        <f>'AUTOS  NOTA 322'!B6:C6</f>
        <v>LLAMADA EN GARANTIA</v>
      </c>
      <c r="C7" s="60"/>
    </row>
    <row r="8" spans="1:3" s="2" customFormat="1" ht="16" x14ac:dyDescent="0.2">
      <c r="A8" s="26" t="s">
        <v>57</v>
      </c>
      <c r="B8" s="60" t="str">
        <f>'AUTOS  NOTA 322'!B7:C8</f>
        <v>LUIS URIEL CUADROS CHICA.</v>
      </c>
      <c r="C8" s="60"/>
    </row>
    <row r="9" spans="1:3" ht="16" x14ac:dyDescent="0.2">
      <c r="A9" s="19" t="s">
        <v>58</v>
      </c>
      <c r="B9" s="60">
        <v>23051087</v>
      </c>
      <c r="C9" s="60"/>
    </row>
    <row r="10" spans="1:3" ht="16" x14ac:dyDescent="0.2">
      <c r="A10" s="19" t="s">
        <v>59</v>
      </c>
      <c r="B10" s="65" t="s">
        <v>11</v>
      </c>
      <c r="C10" s="66"/>
    </row>
    <row r="11" spans="1:3" ht="16" x14ac:dyDescent="0.2">
      <c r="A11" s="19" t="s">
        <v>60</v>
      </c>
      <c r="B11" s="87">
        <v>4000000000</v>
      </c>
      <c r="C11" s="88"/>
    </row>
    <row r="12" spans="1:3" ht="16" x14ac:dyDescent="0.2">
      <c r="A12" s="19" t="s">
        <v>61</v>
      </c>
      <c r="B12" s="87">
        <v>1800000</v>
      </c>
      <c r="C12" s="88"/>
    </row>
    <row r="13" spans="1:3" ht="16" x14ac:dyDescent="0.2">
      <c r="A13" s="19" t="s">
        <v>62</v>
      </c>
      <c r="B13" s="65" t="s">
        <v>63</v>
      </c>
      <c r="C13" s="66"/>
    </row>
    <row r="14" spans="1:3" ht="16" x14ac:dyDescent="0.2">
      <c r="A14" s="19" t="s">
        <v>64</v>
      </c>
      <c r="B14" s="58" t="s">
        <v>65</v>
      </c>
      <c r="C14" s="60"/>
    </row>
    <row r="15" spans="1:3" ht="16" x14ac:dyDescent="0.2">
      <c r="A15" s="19" t="s">
        <v>66</v>
      </c>
      <c r="B15" s="60" t="s">
        <v>67</v>
      </c>
      <c r="C15" s="60"/>
    </row>
    <row r="16" spans="1:3" ht="16" x14ac:dyDescent="0.2">
      <c r="A16" s="19" t="s">
        <v>68</v>
      </c>
      <c r="B16" s="60" t="s">
        <v>67</v>
      </c>
      <c r="C16" s="60"/>
    </row>
    <row r="17" spans="1:3" x14ac:dyDescent="0.2">
      <c r="A17" s="89" t="s">
        <v>69</v>
      </c>
      <c r="B17" s="60" t="s">
        <v>70</v>
      </c>
      <c r="C17" s="60"/>
    </row>
    <row r="18" spans="1:3" x14ac:dyDescent="0.2">
      <c r="A18" s="90"/>
      <c r="B18" s="9" t="s">
        <v>71</v>
      </c>
      <c r="C18" s="9" t="s">
        <v>72</v>
      </c>
    </row>
    <row r="19" spans="1:3" x14ac:dyDescent="0.2">
      <c r="A19" s="90"/>
      <c r="B19" s="6"/>
      <c r="C19" s="6"/>
    </row>
    <row r="20" spans="1:3" x14ac:dyDescent="0.2">
      <c r="A20" s="90"/>
      <c r="B20" s="6"/>
      <c r="C20" s="6"/>
    </row>
    <row r="21" spans="1:3" x14ac:dyDescent="0.2">
      <c r="A21" s="91"/>
      <c r="B21" s="6"/>
      <c r="C21" s="6"/>
    </row>
    <row r="22" spans="1:3" ht="16" x14ac:dyDescent="0.2">
      <c r="A22" s="19" t="s">
        <v>73</v>
      </c>
      <c r="B22" s="60"/>
      <c r="C22" s="60"/>
    </row>
    <row r="23" spans="1:3" ht="16" x14ac:dyDescent="0.2">
      <c r="A23" s="19" t="s">
        <v>74</v>
      </c>
      <c r="B23" s="92"/>
      <c r="C23" s="93"/>
    </row>
    <row r="24" spans="1:3" ht="16" x14ac:dyDescent="0.2">
      <c r="A24" s="19" t="s">
        <v>75</v>
      </c>
      <c r="B24" s="60" t="s">
        <v>76</v>
      </c>
      <c r="C24" s="60"/>
    </row>
    <row r="25" spans="1:3" ht="16" x14ac:dyDescent="0.2">
      <c r="A25" s="19" t="s">
        <v>77</v>
      </c>
      <c r="B25" s="60"/>
      <c r="C25" s="60"/>
    </row>
    <row r="26" spans="1:3" ht="16" x14ac:dyDescent="0.2">
      <c r="A26" s="19" t="s">
        <v>78</v>
      </c>
      <c r="B26" s="60"/>
      <c r="C26" s="60"/>
    </row>
    <row r="27" spans="1:3" ht="16" x14ac:dyDescent="0.2">
      <c r="A27" s="18" t="s">
        <v>79</v>
      </c>
      <c r="B27" s="60"/>
      <c r="C27" s="60"/>
    </row>
    <row r="28" spans="1:3" x14ac:dyDescent="0.2">
      <c r="A28" s="75" t="s">
        <v>80</v>
      </c>
      <c r="B28" s="75"/>
      <c r="C28" s="75"/>
    </row>
    <row r="29" spans="1:3" x14ac:dyDescent="0.2">
      <c r="A29" s="85" t="s">
        <v>81</v>
      </c>
      <c r="B29" s="86"/>
      <c r="C29" s="10"/>
    </row>
    <row r="30" spans="1:3" x14ac:dyDescent="0.2">
      <c r="A30" s="85" t="s">
        <v>82</v>
      </c>
      <c r="B30" s="86"/>
      <c r="C30" s="10"/>
    </row>
    <row r="31" spans="1:3" x14ac:dyDescent="0.2">
      <c r="A31" s="85" t="s">
        <v>83</v>
      </c>
      <c r="B31" s="86"/>
      <c r="C31" s="11"/>
    </row>
    <row r="32" spans="1:3" x14ac:dyDescent="0.2">
      <c r="A32" s="85" t="s">
        <v>84</v>
      </c>
      <c r="B32" s="86"/>
      <c r="C32" s="10"/>
    </row>
    <row r="33" spans="1:3" x14ac:dyDescent="0.2">
      <c r="A33" s="85" t="s">
        <v>85</v>
      </c>
      <c r="B33" s="86"/>
      <c r="C33" s="10"/>
    </row>
    <row r="34" spans="1:3" x14ac:dyDescent="0.2">
      <c r="A34" s="85" t="s">
        <v>86</v>
      </c>
      <c r="B34" s="86"/>
      <c r="C34" s="12"/>
    </row>
    <row r="35" spans="1:3" x14ac:dyDescent="0.2">
      <c r="A35" s="76" t="s">
        <v>87</v>
      </c>
      <c r="B35" s="77"/>
      <c r="C35" s="13"/>
    </row>
    <row r="36" spans="1:3" x14ac:dyDescent="0.2">
      <c r="A36" s="76" t="s">
        <v>88</v>
      </c>
      <c r="B36" s="77"/>
      <c r="C36" s="14"/>
    </row>
    <row r="37" spans="1:3" x14ac:dyDescent="0.2">
      <c r="A37" s="78" t="s">
        <v>89</v>
      </c>
      <c r="B37" s="79"/>
      <c r="C37" s="14"/>
    </row>
    <row r="38" spans="1:3" x14ac:dyDescent="0.2">
      <c r="A38" s="80"/>
      <c r="B38" s="81"/>
      <c r="C38" s="14"/>
    </row>
    <row r="39" spans="1:3" x14ac:dyDescent="0.2">
      <c r="A39" s="82"/>
      <c r="B39" s="83"/>
      <c r="C39" s="14"/>
    </row>
    <row r="40" spans="1:3" x14ac:dyDescent="0.2">
      <c r="A40" s="84" t="s">
        <v>90</v>
      </c>
      <c r="B40" s="84"/>
      <c r="C40" s="84"/>
    </row>
    <row r="41" spans="1:3" ht="16" x14ac:dyDescent="0.2">
      <c r="A41" s="16" t="s">
        <v>91</v>
      </c>
      <c r="B41" s="17"/>
      <c r="C41" s="14"/>
    </row>
    <row r="42" spans="1:3" x14ac:dyDescent="0.2">
      <c r="A42" s="76" t="s">
        <v>92</v>
      </c>
      <c r="B42" s="77"/>
      <c r="C42" s="14"/>
    </row>
    <row r="43" spans="1:3" x14ac:dyDescent="0.2">
      <c r="A43" s="76" t="s">
        <v>93</v>
      </c>
      <c r="B43" s="77"/>
      <c r="C43" s="14"/>
    </row>
    <row r="44" spans="1:3" ht="16" x14ac:dyDescent="0.2">
      <c r="A44" s="16" t="s">
        <v>94</v>
      </c>
      <c r="B44" s="17"/>
      <c r="C44" s="14"/>
    </row>
    <row r="45" spans="1:3" ht="16" x14ac:dyDescent="0.2">
      <c r="A45" s="16" t="s">
        <v>95</v>
      </c>
      <c r="B45" s="17"/>
      <c r="C45" s="14"/>
    </row>
    <row r="46" spans="1:3" x14ac:dyDescent="0.2">
      <c r="A46" s="76" t="s">
        <v>96</v>
      </c>
      <c r="B46" s="77"/>
      <c r="C46" s="14"/>
    </row>
    <row r="47" spans="1:3" ht="16" x14ac:dyDescent="0.2">
      <c r="A47" s="16" t="s">
        <v>97</v>
      </c>
      <c r="B47" s="15"/>
      <c r="C47" s="14"/>
    </row>
    <row r="48" spans="1:3" x14ac:dyDescent="0.2">
      <c r="A48" s="76" t="s">
        <v>98</v>
      </c>
      <c r="B48" s="77"/>
      <c r="C48" s="14"/>
    </row>
    <row r="49" spans="1:3" x14ac:dyDescent="0.2">
      <c r="A49" s="76" t="s">
        <v>99</v>
      </c>
      <c r="B49" s="77"/>
      <c r="C49" s="14"/>
    </row>
    <row r="50" spans="1:3" x14ac:dyDescent="0.2">
      <c r="A50" s="76" t="s">
        <v>89</v>
      </c>
      <c r="B50" s="77"/>
      <c r="C50" s="14"/>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9DFBF71C-9187-4521-9BD4-325EEDF160DA}">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Normal="55" workbookViewId="0">
      <selection activeCell="C15" sqref="C15"/>
    </sheetView>
  </sheetViews>
  <sheetFormatPr baseColWidth="10" defaultColWidth="0" defaultRowHeight="15" x14ac:dyDescent="0.2"/>
  <cols>
    <col min="1" max="1" width="70" style="38" customWidth="1"/>
    <col min="2" max="2" width="35.5" style="38" customWidth="1"/>
    <col min="3" max="3" width="164" style="38" customWidth="1"/>
    <col min="4" max="8" width="11.5" style="38" hidden="1" customWidth="1"/>
    <col min="9" max="9" width="12" style="38" hidden="1" customWidth="1"/>
    <col min="10" max="16384" width="11.5" style="38" hidden="1"/>
  </cols>
  <sheetData>
    <row r="1" spans="1:9" ht="26" x14ac:dyDescent="0.2">
      <c r="A1" s="98" t="s">
        <v>100</v>
      </c>
      <c r="B1" s="98"/>
      <c r="C1" s="98"/>
    </row>
    <row r="2" spans="1:9" ht="15" customHeight="1" x14ac:dyDescent="0.2">
      <c r="A2" s="30" t="s">
        <v>101</v>
      </c>
      <c r="B2" s="99" t="str">
        <f>'AUTOS NOTA 321'!B2:C2</f>
        <v>SINIESTRO 114198975 APL. 214582</v>
      </c>
      <c r="C2" s="100"/>
    </row>
    <row r="3" spans="1:9" ht="16" x14ac:dyDescent="0.2">
      <c r="A3" s="31" t="s">
        <v>52</v>
      </c>
      <c r="B3" s="103" t="str">
        <f>'AUTOS  NOTA 322'!B2:C2</f>
        <v>11001310302620240009800</v>
      </c>
      <c r="C3" s="103"/>
    </row>
    <row r="4" spans="1:9" ht="16" x14ac:dyDescent="0.2">
      <c r="A4" s="31" t="s">
        <v>53</v>
      </c>
      <c r="B4" s="103" t="str">
        <f>'AUTOS  NOTA 322'!B3:C3</f>
        <v>JUZGADO 26 CIVIL DEL CIRCUITO DE BOGOTÁ</v>
      </c>
      <c r="C4" s="103"/>
    </row>
    <row r="5" spans="1:9" ht="16" x14ac:dyDescent="0.2">
      <c r="A5" s="31" t="s">
        <v>54</v>
      </c>
      <c r="B5" s="103" t="str">
        <f>'AUTOS  NOTA 322'!B4:C4</f>
        <v>PEDRO CABALLERO TAPIAS, JAIRO ALEXANDER GARCÍA Y ALLIANZ SEGUROS S.A</v>
      </c>
      <c r="C5" s="103"/>
    </row>
    <row r="6" spans="1:9" ht="15" customHeight="1" x14ac:dyDescent="0.2">
      <c r="A6" s="31" t="s">
        <v>55</v>
      </c>
      <c r="B6" s="103" t="str">
        <f>'AUTOS  NOTA 322'!B5:C5</f>
        <v>LUIS URIEL CUADROS CHICA Y MARTA LUCELLY CARDENAS GIRALDO (Compañera permanente de la victima directa)</v>
      </c>
      <c r="C6" s="103"/>
    </row>
    <row r="7" spans="1:9" ht="16" x14ac:dyDescent="0.2">
      <c r="A7" s="31" t="s">
        <v>56</v>
      </c>
      <c r="B7" s="103" t="s">
        <v>216</v>
      </c>
      <c r="C7" s="103"/>
    </row>
    <row r="8" spans="1:9" ht="16" x14ac:dyDescent="0.2">
      <c r="A8" s="33" t="s">
        <v>57</v>
      </c>
      <c r="B8" s="103" t="str">
        <f>'AUTOS  NOTA 322'!B7:C8</f>
        <v>LUIS URIEL CUADROS CHICA.</v>
      </c>
      <c r="C8" s="103"/>
    </row>
    <row r="9" spans="1:9" ht="16" x14ac:dyDescent="0.2">
      <c r="A9" s="31" t="s">
        <v>102</v>
      </c>
      <c r="B9" s="96">
        <f>SUM(C11,C12,C14,C15,C17)</f>
        <v>326675337</v>
      </c>
      <c r="C9" s="97"/>
    </row>
    <row r="10" spans="1:9" x14ac:dyDescent="0.2">
      <c r="A10" s="104" t="s">
        <v>103</v>
      </c>
      <c r="B10" s="101" t="s">
        <v>104</v>
      </c>
      <c r="C10" s="102"/>
    </row>
    <row r="11" spans="1:9" ht="16" x14ac:dyDescent="0.2">
      <c r="A11" s="104"/>
      <c r="B11" s="32" t="s">
        <v>105</v>
      </c>
      <c r="C11" s="27">
        <v>98915337</v>
      </c>
    </row>
    <row r="12" spans="1:9" ht="16" x14ac:dyDescent="0.2">
      <c r="A12" s="104"/>
      <c r="B12" s="32" t="s">
        <v>106</v>
      </c>
      <c r="C12" s="27">
        <v>0</v>
      </c>
    </row>
    <row r="13" spans="1:9" x14ac:dyDescent="0.2">
      <c r="A13" s="104"/>
      <c r="B13" s="101"/>
      <c r="C13" s="102"/>
    </row>
    <row r="14" spans="1:9" ht="16" x14ac:dyDescent="0.2">
      <c r="A14" s="104"/>
      <c r="B14" s="32" t="s">
        <v>107</v>
      </c>
      <c r="C14" s="35">
        <v>113880000</v>
      </c>
    </row>
    <row r="15" spans="1:9" ht="16" x14ac:dyDescent="0.2">
      <c r="A15" s="104"/>
      <c r="B15" s="32" t="s">
        <v>108</v>
      </c>
      <c r="C15" s="35">
        <v>113880000</v>
      </c>
      <c r="E15" s="38" t="s">
        <v>109</v>
      </c>
      <c r="F15" s="39">
        <v>0.7</v>
      </c>
    </row>
    <row r="16" spans="1:9" x14ac:dyDescent="0.2">
      <c r="A16" s="104"/>
      <c r="B16" s="101" t="s">
        <v>110</v>
      </c>
      <c r="C16" s="102"/>
      <c r="E16" s="38" t="s">
        <v>111</v>
      </c>
      <c r="F16" s="40">
        <v>0.3</v>
      </c>
      <c r="I16" s="41"/>
    </row>
    <row r="17" spans="1:9" x14ac:dyDescent="0.2">
      <c r="A17" s="104"/>
      <c r="B17" s="32"/>
      <c r="C17" s="36"/>
      <c r="F17" s="42"/>
      <c r="I17" s="41"/>
    </row>
    <row r="18" spans="1:9" ht="23.25" customHeight="1" x14ac:dyDescent="0.2">
      <c r="A18" s="34" t="s">
        <v>112</v>
      </c>
      <c r="B18" s="99" t="s">
        <v>113</v>
      </c>
      <c r="C18" s="100"/>
    </row>
    <row r="19" spans="1:9" ht="32" x14ac:dyDescent="0.2">
      <c r="A19" s="31" t="s">
        <v>114</v>
      </c>
      <c r="B19" s="112" t="s">
        <v>217</v>
      </c>
      <c r="C19" s="113"/>
    </row>
    <row r="20" spans="1:9" ht="15" customHeight="1" x14ac:dyDescent="0.2">
      <c r="A20" s="43" t="s">
        <v>115</v>
      </c>
      <c r="B20" s="109">
        <f>((C22+C23+C25+C26+C30+C28+C32+C34+C29+C33)-C37-C38)*C36*C39</f>
        <v>259840480</v>
      </c>
      <c r="C20" s="109"/>
    </row>
    <row r="21" spans="1:9" ht="16" x14ac:dyDescent="0.2">
      <c r="A21" s="34" t="s">
        <v>116</v>
      </c>
      <c r="B21" s="114" t="s">
        <v>104</v>
      </c>
      <c r="C21" s="115"/>
    </row>
    <row r="22" spans="1:9" ht="16" x14ac:dyDescent="0.2">
      <c r="A22" s="107"/>
      <c r="B22" s="32" t="s">
        <v>105</v>
      </c>
      <c r="C22" s="27">
        <v>100372690</v>
      </c>
    </row>
    <row r="23" spans="1:9" ht="16" x14ac:dyDescent="0.2">
      <c r="A23" s="108"/>
      <c r="B23" s="32" t="s">
        <v>106</v>
      </c>
      <c r="C23" s="27">
        <v>0</v>
      </c>
    </row>
    <row r="24" spans="1:9" x14ac:dyDescent="0.2">
      <c r="A24" s="108"/>
      <c r="B24" s="101" t="s">
        <v>117</v>
      </c>
      <c r="C24" s="102"/>
    </row>
    <row r="25" spans="1:9" ht="16" x14ac:dyDescent="0.2">
      <c r="A25" s="108"/>
      <c r="B25" s="32" t="s">
        <v>107</v>
      </c>
      <c r="C25" s="27">
        <v>101267790</v>
      </c>
    </row>
    <row r="26" spans="1:9" ht="29.25" customHeight="1" x14ac:dyDescent="0.2">
      <c r="A26" s="108"/>
      <c r="B26" s="32" t="s">
        <v>118</v>
      </c>
      <c r="C26" s="27">
        <v>60000000</v>
      </c>
    </row>
    <row r="27" spans="1:9" x14ac:dyDescent="0.2">
      <c r="A27" s="108"/>
      <c r="B27" s="101" t="s">
        <v>119</v>
      </c>
      <c r="C27" s="102"/>
    </row>
    <row r="28" spans="1:9" ht="16" x14ac:dyDescent="0.2">
      <c r="A28" s="108"/>
      <c r="B28" s="32" t="s">
        <v>120</v>
      </c>
      <c r="C28" s="27">
        <v>0</v>
      </c>
    </row>
    <row r="29" spans="1:9" ht="16" x14ac:dyDescent="0.2">
      <c r="A29" s="108"/>
      <c r="B29" s="32" t="s">
        <v>105</v>
      </c>
      <c r="C29" s="27"/>
    </row>
    <row r="30" spans="1:9" ht="16" x14ac:dyDescent="0.2">
      <c r="A30" s="108"/>
      <c r="B30" s="32" t="s">
        <v>106</v>
      </c>
      <c r="C30" s="27">
        <v>0</v>
      </c>
    </row>
    <row r="31" spans="1:9" x14ac:dyDescent="0.2">
      <c r="A31" s="108"/>
      <c r="B31" s="101" t="s">
        <v>121</v>
      </c>
      <c r="C31" s="102"/>
    </row>
    <row r="32" spans="1:9" x14ac:dyDescent="0.2">
      <c r="A32" s="108"/>
      <c r="B32" s="32"/>
      <c r="C32" s="27"/>
    </row>
    <row r="33" spans="1:3" ht="16" x14ac:dyDescent="0.2">
      <c r="A33" s="108"/>
      <c r="B33" s="32" t="s">
        <v>105</v>
      </c>
      <c r="C33" s="27">
        <v>0</v>
      </c>
    </row>
    <row r="34" spans="1:3" ht="16" x14ac:dyDescent="0.2">
      <c r="A34" s="108"/>
      <c r="B34" s="32" t="s">
        <v>106</v>
      </c>
      <c r="C34" s="27">
        <v>0</v>
      </c>
    </row>
    <row r="35" spans="1:3" x14ac:dyDescent="0.2">
      <c r="A35" s="108"/>
      <c r="B35" s="101" t="s">
        <v>122</v>
      </c>
      <c r="C35" s="102"/>
    </row>
    <row r="36" spans="1:3" ht="16" x14ac:dyDescent="0.2">
      <c r="A36" s="108"/>
      <c r="B36" s="32" t="s">
        <v>123</v>
      </c>
      <c r="C36" s="28">
        <v>1</v>
      </c>
    </row>
    <row r="37" spans="1:3" ht="16" x14ac:dyDescent="0.2">
      <c r="A37" s="108"/>
      <c r="B37" s="32" t="s">
        <v>61</v>
      </c>
      <c r="C37" s="29">
        <v>1800000</v>
      </c>
    </row>
    <row r="38" spans="1:3" ht="16" x14ac:dyDescent="0.2">
      <c r="A38" s="108"/>
      <c r="B38" s="32" t="s">
        <v>124</v>
      </c>
      <c r="C38" s="29"/>
    </row>
    <row r="39" spans="1:3" ht="16" x14ac:dyDescent="0.2">
      <c r="A39" s="108"/>
      <c r="B39" s="32" t="s">
        <v>125</v>
      </c>
      <c r="C39" s="28">
        <v>1</v>
      </c>
    </row>
    <row r="40" spans="1:3" ht="16" x14ac:dyDescent="0.2">
      <c r="A40" s="44" t="s">
        <v>126</v>
      </c>
      <c r="B40" s="109">
        <f>IFERROR(B20*(VLOOKUP(B18,E15:F17,2,0)),16666)</f>
        <v>16666</v>
      </c>
      <c r="C40" s="109"/>
    </row>
    <row r="41" spans="1:3" ht="93" customHeight="1" x14ac:dyDescent="0.2">
      <c r="A41" s="31" t="s">
        <v>127</v>
      </c>
      <c r="B41" s="110" t="s">
        <v>220</v>
      </c>
      <c r="C41" s="111"/>
    </row>
    <row r="42" spans="1:3" ht="211.5" customHeight="1" x14ac:dyDescent="0.2">
      <c r="A42" s="31" t="s">
        <v>128</v>
      </c>
      <c r="B42" s="105" t="s">
        <v>219</v>
      </c>
      <c r="C42" s="106"/>
    </row>
    <row r="45" spans="1:3" ht="26" x14ac:dyDescent="0.2">
      <c r="A45" s="94" t="s">
        <v>129</v>
      </c>
      <c r="B45" s="94"/>
      <c r="C45" s="94"/>
    </row>
    <row r="46" spans="1:3" x14ac:dyDescent="0.2">
      <c r="A46" s="95" t="s">
        <v>130</v>
      </c>
      <c r="B46" s="95"/>
      <c r="C46" s="95"/>
    </row>
    <row r="47" spans="1:3" x14ac:dyDescent="0.2">
      <c r="A47" s="45" t="s">
        <v>131</v>
      </c>
      <c r="B47" s="45" t="s">
        <v>132</v>
      </c>
      <c r="C47" s="46" t="s">
        <v>133</v>
      </c>
    </row>
    <row r="48" spans="1:3" x14ac:dyDescent="0.2">
      <c r="A48" s="47" t="s">
        <v>134</v>
      </c>
      <c r="B48" s="48" t="s">
        <v>135</v>
      </c>
      <c r="C48" s="47" t="s">
        <v>136</v>
      </c>
    </row>
    <row r="49" spans="1:3" ht="42" x14ac:dyDescent="0.2">
      <c r="A49" s="47" t="s">
        <v>137</v>
      </c>
      <c r="B49" s="48" t="s">
        <v>135</v>
      </c>
      <c r="C49" s="47" t="s">
        <v>138</v>
      </c>
    </row>
    <row r="50" spans="1:3" ht="28" x14ac:dyDescent="0.2">
      <c r="A50" s="47" t="s">
        <v>139</v>
      </c>
      <c r="B50" s="48" t="s">
        <v>135</v>
      </c>
      <c r="C50" s="47" t="s">
        <v>140</v>
      </c>
    </row>
    <row r="51" spans="1:3" x14ac:dyDescent="0.2">
      <c r="A51" s="47" t="s">
        <v>141</v>
      </c>
      <c r="B51" s="48" t="s">
        <v>135</v>
      </c>
      <c r="C51" s="47" t="s">
        <v>142</v>
      </c>
    </row>
    <row r="52" spans="1:3" x14ac:dyDescent="0.2">
      <c r="A52" s="47" t="s">
        <v>143</v>
      </c>
      <c r="B52" s="48" t="s">
        <v>135</v>
      </c>
      <c r="C52" s="49"/>
    </row>
    <row r="53" spans="1:3" x14ac:dyDescent="0.2">
      <c r="A53" s="47" t="s">
        <v>144</v>
      </c>
      <c r="B53" s="48" t="s">
        <v>135</v>
      </c>
      <c r="C53" s="47" t="s">
        <v>145</v>
      </c>
    </row>
    <row r="54" spans="1:3" ht="28" x14ac:dyDescent="0.2">
      <c r="A54" s="47" t="s">
        <v>146</v>
      </c>
      <c r="B54" s="48" t="s">
        <v>135</v>
      </c>
      <c r="C54" s="47" t="s">
        <v>147</v>
      </c>
    </row>
    <row r="55" spans="1:3" x14ac:dyDescent="0.2">
      <c r="A55" s="47" t="s">
        <v>148</v>
      </c>
      <c r="B55" s="48" t="s">
        <v>135</v>
      </c>
      <c r="C55" s="49" t="s">
        <v>149</v>
      </c>
    </row>
    <row r="56" spans="1:3" ht="28" x14ac:dyDescent="0.2">
      <c r="A56" s="47" t="s">
        <v>150</v>
      </c>
      <c r="B56" s="48" t="s">
        <v>135</v>
      </c>
      <c r="C56" s="49" t="s">
        <v>151</v>
      </c>
    </row>
    <row r="57" spans="1:3" ht="28" x14ac:dyDescent="0.2">
      <c r="A57" s="47" t="s">
        <v>152</v>
      </c>
      <c r="B57" s="48" t="s">
        <v>135</v>
      </c>
      <c r="C57" s="49" t="s">
        <v>153</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2" t="s">
        <v>154</v>
      </c>
      <c r="B1" s="72"/>
      <c r="C1" s="72"/>
    </row>
    <row r="2" spans="1:3" ht="16" x14ac:dyDescent="0.2">
      <c r="A2" s="19" t="s">
        <v>101</v>
      </c>
      <c r="B2" s="92" t="str">
        <f>'AUTOS NOTA 324-478'!B2:C2</f>
        <v>SINIESTRO 114198975 APL. 214582</v>
      </c>
      <c r="C2" s="93"/>
    </row>
    <row r="3" spans="1:3" ht="16" x14ac:dyDescent="0.2">
      <c r="A3" s="5" t="s">
        <v>52</v>
      </c>
      <c r="B3" s="60" t="str">
        <f>'AUTOS  NOTA 322'!B2:C2</f>
        <v>11001310302620240009800</v>
      </c>
      <c r="C3" s="60"/>
    </row>
    <row r="4" spans="1:3" ht="16" x14ac:dyDescent="0.2">
      <c r="A4" s="5" t="s">
        <v>53</v>
      </c>
      <c r="B4" s="60" t="str">
        <f>'AUTOS  NOTA 322'!B3:C3</f>
        <v>JUZGADO 26 CIVIL DEL CIRCUITO DE BOGOTÁ</v>
      </c>
      <c r="C4" s="60"/>
    </row>
    <row r="5" spans="1:3" ht="16" x14ac:dyDescent="0.2">
      <c r="A5" s="5" t="s">
        <v>54</v>
      </c>
      <c r="B5" s="60" t="str">
        <f>'AUTOS  NOTA 322'!B4:C4</f>
        <v>PEDRO CABALLERO TAPIAS, JAIRO ALEXANDER GARCÍA Y ALLIANZ SEGUROS S.A</v>
      </c>
      <c r="C5" s="60"/>
    </row>
    <row r="6" spans="1:3" ht="15" customHeight="1" x14ac:dyDescent="0.2">
      <c r="A6" s="5" t="s">
        <v>55</v>
      </c>
      <c r="B6" s="60" t="str">
        <f>'AUTOS  NOTA 322'!B5:C5</f>
        <v>LUIS URIEL CUADROS CHICA Y MARTA LUCELLY CARDENAS GIRALDO (Compañera permanente de la victima directa)</v>
      </c>
      <c r="C6" s="60"/>
    </row>
    <row r="7" spans="1:3" ht="15" customHeight="1" x14ac:dyDescent="0.2">
      <c r="A7" s="5" t="s">
        <v>56</v>
      </c>
      <c r="B7" s="60" t="str">
        <f>'AUTOS  NOTA 322'!B6:C6</f>
        <v>LLAMADA EN GARANTIA</v>
      </c>
      <c r="C7" s="60"/>
    </row>
    <row r="8" spans="1:3" ht="15" customHeight="1" x14ac:dyDescent="0.2">
      <c r="A8" s="26" t="s">
        <v>57</v>
      </c>
      <c r="B8" s="60" t="str">
        <f>'AUTOS  NOTA 322'!B7:C8</f>
        <v>LUIS URIEL CUADROS CHICA.</v>
      </c>
      <c r="C8" s="60"/>
    </row>
    <row r="9" spans="1:3" ht="19" customHeight="1" x14ac:dyDescent="0.2">
      <c r="A9" s="5" t="s">
        <v>155</v>
      </c>
      <c r="B9" s="60" t="s">
        <v>109</v>
      </c>
      <c r="C9" s="60"/>
    </row>
    <row r="10" spans="1:3" ht="16" x14ac:dyDescent="0.2">
      <c r="A10" s="7" t="s">
        <v>116</v>
      </c>
      <c r="B10" s="118">
        <f>'AUTOS NOTA 324-478'!B20:C20</f>
        <v>259840480</v>
      </c>
      <c r="C10" s="118"/>
    </row>
    <row r="11" spans="1:3" ht="16" x14ac:dyDescent="0.2">
      <c r="A11" s="7" t="s">
        <v>156</v>
      </c>
      <c r="B11" s="119">
        <f>'AUTOS NOTA 324-478'!B40:C40</f>
        <v>16666</v>
      </c>
      <c r="C11" s="60"/>
    </row>
    <row r="12" spans="1:3" ht="32" x14ac:dyDescent="0.2">
      <c r="A12" s="7" t="s">
        <v>157</v>
      </c>
      <c r="B12" s="116"/>
      <c r="C12" s="117"/>
    </row>
    <row r="13" spans="1:3" ht="48" x14ac:dyDescent="0.2">
      <c r="A13" s="5" t="s">
        <v>158</v>
      </c>
      <c r="B13" s="60"/>
      <c r="C13" s="60"/>
    </row>
    <row r="14" spans="1:3" ht="48" x14ac:dyDescent="0.2">
      <c r="A14" s="5" t="s">
        <v>159</v>
      </c>
      <c r="B14" s="60"/>
      <c r="C14" s="60"/>
    </row>
    <row r="15" spans="1:3" ht="16" x14ac:dyDescent="0.2">
      <c r="A15" s="5" t="s">
        <v>160</v>
      </c>
      <c r="B15" s="6"/>
      <c r="C15" s="6"/>
    </row>
    <row r="16" spans="1:3" ht="16" x14ac:dyDescent="0.2">
      <c r="A16" s="7" t="s">
        <v>161</v>
      </c>
      <c r="B16" s="60"/>
      <c r="C16" s="60"/>
    </row>
    <row r="17" spans="1:3" ht="16" x14ac:dyDescent="0.2">
      <c r="A17" s="6" t="s">
        <v>162</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topLeftCell="A4" workbookViewId="0">
      <selection activeCell="B7" sqref="B7:C7"/>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2" t="s">
        <v>163</v>
      </c>
      <c r="B1" s="72"/>
      <c r="C1" s="72"/>
    </row>
    <row r="2" spans="1:3" ht="16" x14ac:dyDescent="0.2">
      <c r="A2" s="37" t="s">
        <v>101</v>
      </c>
      <c r="B2" s="92" t="str">
        <f>'AUTOS NOTA 321'!B2:C2</f>
        <v>SINIESTRO 114198975 APL. 214582</v>
      </c>
      <c r="C2" s="93"/>
    </row>
    <row r="3" spans="1:3" ht="16" x14ac:dyDescent="0.2">
      <c r="A3" s="5" t="s">
        <v>52</v>
      </c>
      <c r="B3" s="60" t="str">
        <f>'AUTOS  NOTA 322'!B2:C2</f>
        <v>11001310302620240009800</v>
      </c>
      <c r="C3" s="60"/>
    </row>
    <row r="4" spans="1:3" ht="16" x14ac:dyDescent="0.2">
      <c r="A4" s="5" t="s">
        <v>53</v>
      </c>
      <c r="B4" s="60" t="str">
        <f>'AUTOS  NOTA 322'!B3:C3</f>
        <v>JUZGADO 26 CIVIL DEL CIRCUITO DE BOGOTÁ</v>
      </c>
      <c r="C4" s="60"/>
    </row>
    <row r="5" spans="1:3" ht="16" x14ac:dyDescent="0.2">
      <c r="A5" s="5" t="s">
        <v>54</v>
      </c>
      <c r="B5" s="60" t="str">
        <f>'AUTOS  NOTA 322'!B4:C4</f>
        <v>PEDRO CABALLERO TAPIAS, JAIRO ALEXANDER GARCÍA Y ALLIANZ SEGUROS S.A</v>
      </c>
      <c r="C5" s="60"/>
    </row>
    <row r="6" spans="1:3" ht="16" x14ac:dyDescent="0.2">
      <c r="A6" s="5" t="s">
        <v>55</v>
      </c>
      <c r="B6" s="60" t="str">
        <f>'AUTOS  NOTA 322'!B5:C5</f>
        <v>LUIS URIEL CUADROS CHICA Y MARTA LUCELLY CARDENAS GIRALDO (Compañera permanente de la victima directa)</v>
      </c>
      <c r="C6" s="60"/>
    </row>
    <row r="7" spans="1:3" ht="16" x14ac:dyDescent="0.2">
      <c r="A7" s="5" t="s">
        <v>56</v>
      </c>
      <c r="B7" s="60" t="str">
        <f>'AUTOS  NOTA 322'!B6:C6</f>
        <v>LLAMADA EN GARANTIA</v>
      </c>
      <c r="C7" s="60"/>
    </row>
    <row r="8" spans="1:3" ht="16" x14ac:dyDescent="0.2">
      <c r="A8" s="5" t="s">
        <v>155</v>
      </c>
      <c r="B8" s="60" t="str">
        <f>'AUTOS NOTA 324-478'!B18:C18</f>
        <v>REMOTO</v>
      </c>
      <c r="C8" s="60"/>
    </row>
    <row r="9" spans="1:3" ht="16" x14ac:dyDescent="0.2">
      <c r="A9" s="7" t="s">
        <v>116</v>
      </c>
      <c r="B9" s="118">
        <f>'AUTOS NOTA 324-478'!B20:C20</f>
        <v>259840480</v>
      </c>
      <c r="C9" s="118"/>
    </row>
    <row r="10" spans="1:3" ht="16" x14ac:dyDescent="0.2">
      <c r="A10" s="5" t="s">
        <v>164</v>
      </c>
      <c r="B10" s="121">
        <v>0</v>
      </c>
      <c r="C10" s="121"/>
    </row>
    <row r="11" spans="1:3" ht="30" customHeight="1" x14ac:dyDescent="0.2">
      <c r="A11" s="5" t="s">
        <v>165</v>
      </c>
      <c r="B11" s="60"/>
      <c r="C11" s="60"/>
    </row>
    <row r="12" spans="1:3" ht="16" x14ac:dyDescent="0.2">
      <c r="A12" s="5" t="s">
        <v>166</v>
      </c>
      <c r="B12" s="120"/>
      <c r="C12" s="120"/>
    </row>
    <row r="13" spans="1:3" ht="16" x14ac:dyDescent="0.2">
      <c r="A13" s="5" t="s">
        <v>167</v>
      </c>
      <c r="B13" s="60"/>
      <c r="C13" s="60"/>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2" t="s">
        <v>168</v>
      </c>
      <c r="B1" s="72"/>
      <c r="C1" s="72"/>
    </row>
    <row r="2" spans="1:6" ht="16" x14ac:dyDescent="0.2">
      <c r="A2" s="19" t="s">
        <v>101</v>
      </c>
      <c r="B2" s="92" t="str">
        <f>'AUTOS NOTA 321'!B2:C2</f>
        <v>SINIESTRO 114198975 APL. 214582</v>
      </c>
      <c r="C2" s="93"/>
    </row>
    <row r="3" spans="1:6" ht="16" x14ac:dyDescent="0.2">
      <c r="A3" s="5" t="s">
        <v>52</v>
      </c>
      <c r="B3" s="60" t="str">
        <f>'AUTOS  NOTA 322'!B2:C2</f>
        <v>11001310302620240009800</v>
      </c>
      <c r="C3" s="60"/>
    </row>
    <row r="4" spans="1:6" ht="16" x14ac:dyDescent="0.2">
      <c r="A4" s="5" t="s">
        <v>53</v>
      </c>
      <c r="B4" s="60" t="str">
        <f>'AUTOS  NOTA 322'!B3:C3</f>
        <v>JUZGADO 26 CIVIL DEL CIRCUITO DE BOGOTÁ</v>
      </c>
      <c r="C4" s="60"/>
    </row>
    <row r="5" spans="1:6" ht="15" customHeight="1" x14ac:dyDescent="0.2">
      <c r="A5" s="5" t="s">
        <v>54</v>
      </c>
      <c r="B5" s="60" t="str">
        <f>'AUTOS  NOTA 322'!B4:C4</f>
        <v>PEDRO CABALLERO TAPIAS, JAIRO ALEXANDER GARCÍA Y ALLIANZ SEGUROS S.A</v>
      </c>
      <c r="C5" s="60"/>
    </row>
    <row r="6" spans="1:6" ht="15" customHeight="1" x14ac:dyDescent="0.2">
      <c r="A6" s="5" t="s">
        <v>55</v>
      </c>
      <c r="B6" s="60" t="str">
        <f>'AUTOS  NOTA 322'!B5:C5</f>
        <v>LUIS URIEL CUADROS CHICA Y MARTA LUCELLY CARDENAS GIRALDO (Compañera permanente de la victima directa)</v>
      </c>
      <c r="C6" s="60"/>
    </row>
    <row r="7" spans="1:6" ht="16" x14ac:dyDescent="0.2">
      <c r="A7" s="5" t="s">
        <v>56</v>
      </c>
      <c r="B7" s="60" t="str">
        <f>'AUTOS  NOTA 322'!B6:C6</f>
        <v>LLAMADA EN GARANTIA</v>
      </c>
      <c r="C7" s="60"/>
    </row>
    <row r="8" spans="1:6" ht="16" x14ac:dyDescent="0.2">
      <c r="A8" s="5" t="s">
        <v>169</v>
      </c>
      <c r="B8" s="122">
        <f>'AUTOS NOTA 324-478'!B20:C20</f>
        <v>259840480</v>
      </c>
      <c r="C8" s="122"/>
    </row>
    <row r="9" spans="1:6" ht="16" x14ac:dyDescent="0.2">
      <c r="A9" s="5" t="s">
        <v>170</v>
      </c>
      <c r="B9" s="60"/>
      <c r="C9" s="60"/>
    </row>
    <row r="10" spans="1:6" ht="111" customHeight="1" x14ac:dyDescent="0.2">
      <c r="A10" s="5" t="s">
        <v>171</v>
      </c>
      <c r="B10" s="60"/>
      <c r="C10" s="60"/>
    </row>
    <row r="11" spans="1:6" ht="21" customHeight="1" x14ac:dyDescent="0.2">
      <c r="A11" s="123"/>
      <c r="B11" s="123"/>
      <c r="C11" s="123"/>
      <c r="E11" t="s">
        <v>109</v>
      </c>
      <c r="F11" s="21">
        <v>0.7</v>
      </c>
    </row>
    <row r="12" spans="1:6" hidden="1" x14ac:dyDescent="0.2">
      <c r="A12" s="124"/>
      <c r="B12" s="124"/>
      <c r="C12" s="124"/>
      <c r="E12" t="s">
        <v>111</v>
      </c>
      <c r="F12" s="22">
        <v>0.3</v>
      </c>
    </row>
    <row r="13" spans="1:6" ht="19" x14ac:dyDescent="0.2">
      <c r="A13" s="125" t="s">
        <v>172</v>
      </c>
      <c r="B13" s="125"/>
      <c r="C13" s="125"/>
    </row>
    <row r="14" spans="1:6" ht="16" x14ac:dyDescent="0.2">
      <c r="A14" s="34" t="s">
        <v>112</v>
      </c>
      <c r="B14" s="99" t="s">
        <v>113</v>
      </c>
      <c r="C14" s="100"/>
    </row>
    <row r="15" spans="1:6" ht="32" x14ac:dyDescent="0.2">
      <c r="A15" s="20" t="s">
        <v>115</v>
      </c>
      <c r="B15" s="126">
        <f>((C17+C18+C20+C21+C25+C23+C27+C29+C24+C28)-C32)*C31*C33</f>
        <v>1000000000</v>
      </c>
      <c r="C15" s="126"/>
    </row>
    <row r="16" spans="1:6" ht="16" x14ac:dyDescent="0.2">
      <c r="A16" s="7" t="s">
        <v>116</v>
      </c>
      <c r="B16" s="127" t="s">
        <v>104</v>
      </c>
      <c r="C16" s="128"/>
    </row>
    <row r="17" spans="1:3" ht="16" x14ac:dyDescent="0.2">
      <c r="A17" s="107"/>
      <c r="B17" s="32" t="s">
        <v>105</v>
      </c>
      <c r="C17" s="27">
        <v>1000000000</v>
      </c>
    </row>
    <row r="18" spans="1:3" ht="16" x14ac:dyDescent="0.2">
      <c r="A18" s="108"/>
      <c r="B18" s="32" t="s">
        <v>106</v>
      </c>
      <c r="C18" s="27">
        <v>0</v>
      </c>
    </row>
    <row r="19" spans="1:3" x14ac:dyDescent="0.2">
      <c r="A19" s="108"/>
      <c r="B19" s="101" t="s">
        <v>117</v>
      </c>
      <c r="C19" s="102"/>
    </row>
    <row r="20" spans="1:3" ht="16" x14ac:dyDescent="0.2">
      <c r="A20" s="108"/>
      <c r="B20" s="32" t="s">
        <v>107</v>
      </c>
      <c r="C20" s="27">
        <v>0</v>
      </c>
    </row>
    <row r="21" spans="1:3" ht="32" x14ac:dyDescent="0.2">
      <c r="A21" s="108"/>
      <c r="B21" s="32" t="s">
        <v>118</v>
      </c>
      <c r="C21" s="27">
        <v>0</v>
      </c>
    </row>
    <row r="22" spans="1:3" x14ac:dyDescent="0.2">
      <c r="A22" s="108"/>
      <c r="B22" s="101" t="s">
        <v>119</v>
      </c>
      <c r="C22" s="102"/>
    </row>
    <row r="23" spans="1:3" ht="16" x14ac:dyDescent="0.2">
      <c r="A23" s="108"/>
      <c r="B23" s="32" t="s">
        <v>120</v>
      </c>
      <c r="C23" s="27">
        <v>0</v>
      </c>
    </row>
    <row r="24" spans="1:3" ht="16" x14ac:dyDescent="0.2">
      <c r="A24" s="108"/>
      <c r="B24" s="32" t="s">
        <v>105</v>
      </c>
      <c r="C24" s="27">
        <v>0</v>
      </c>
    </row>
    <row r="25" spans="1:3" ht="16" x14ac:dyDescent="0.2">
      <c r="A25" s="108"/>
      <c r="B25" s="32" t="s">
        <v>106</v>
      </c>
      <c r="C25" s="27">
        <v>0</v>
      </c>
    </row>
    <row r="26" spans="1:3" x14ac:dyDescent="0.2">
      <c r="A26" s="108"/>
      <c r="B26" s="101" t="s">
        <v>121</v>
      </c>
      <c r="C26" s="102"/>
    </row>
    <row r="27" spans="1:3" x14ac:dyDescent="0.2">
      <c r="A27" s="108"/>
      <c r="B27" s="32"/>
      <c r="C27" s="27"/>
    </row>
    <row r="28" spans="1:3" ht="16" x14ac:dyDescent="0.2">
      <c r="A28" s="108"/>
      <c r="B28" s="32" t="s">
        <v>105</v>
      </c>
      <c r="C28" s="27">
        <v>0</v>
      </c>
    </row>
    <row r="29" spans="1:3" ht="16" x14ac:dyDescent="0.2">
      <c r="A29" s="108"/>
      <c r="B29" s="32" t="s">
        <v>106</v>
      </c>
      <c r="C29" s="27">
        <v>0</v>
      </c>
    </row>
    <row r="30" spans="1:3" x14ac:dyDescent="0.2">
      <c r="A30" s="108"/>
      <c r="B30" s="101" t="s">
        <v>122</v>
      </c>
      <c r="C30" s="102"/>
    </row>
    <row r="31" spans="1:3" ht="16" x14ac:dyDescent="0.2">
      <c r="A31" s="108"/>
      <c r="B31" s="32" t="s">
        <v>123</v>
      </c>
      <c r="C31" s="28">
        <v>1</v>
      </c>
    </row>
    <row r="32" spans="1:3" ht="16" x14ac:dyDescent="0.2">
      <c r="A32" s="108"/>
      <c r="B32" s="32" t="s">
        <v>61</v>
      </c>
      <c r="C32" s="29">
        <v>0</v>
      </c>
    </row>
    <row r="33" spans="1:3" ht="16" x14ac:dyDescent="0.2">
      <c r="A33" s="108"/>
      <c r="B33" s="32" t="s">
        <v>125</v>
      </c>
      <c r="C33" s="28">
        <v>1</v>
      </c>
    </row>
    <row r="34" spans="1:3" ht="16" x14ac:dyDescent="0.2">
      <c r="A34" s="23" t="s">
        <v>126</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8" t="s">
        <v>62</v>
      </c>
      <c r="B1" t="s">
        <v>67</v>
      </c>
      <c r="C1" s="8" t="s">
        <v>69</v>
      </c>
      <c r="D1" s="8" t="s">
        <v>173</v>
      </c>
      <c r="E1" s="3" t="s">
        <v>75</v>
      </c>
      <c r="F1" s="2" t="s">
        <v>109</v>
      </c>
      <c r="G1" s="4">
        <v>0</v>
      </c>
      <c r="H1" t="s">
        <v>174</v>
      </c>
      <c r="I1" t="s">
        <v>175</v>
      </c>
      <c r="K1" t="s">
        <v>176</v>
      </c>
      <c r="L1" s="25" t="s">
        <v>11</v>
      </c>
      <c r="M1" t="s">
        <v>63</v>
      </c>
      <c r="N1" t="s">
        <v>109</v>
      </c>
      <c r="O1" t="s">
        <v>177</v>
      </c>
    </row>
    <row r="2" spans="1:15" x14ac:dyDescent="0.2">
      <c r="A2" t="s">
        <v>63</v>
      </c>
      <c r="B2" t="s">
        <v>135</v>
      </c>
      <c r="C2" t="s">
        <v>178</v>
      </c>
      <c r="D2" s="2" t="s">
        <v>179</v>
      </c>
      <c r="E2" s="1" t="s">
        <v>76</v>
      </c>
      <c r="F2" s="2" t="s">
        <v>113</v>
      </c>
      <c r="G2" s="4">
        <v>0.7</v>
      </c>
      <c r="H2" t="s">
        <v>180</v>
      </c>
      <c r="I2" t="s">
        <v>181</v>
      </c>
      <c r="K2" t="s">
        <v>9</v>
      </c>
      <c r="L2" s="25" t="s">
        <v>182</v>
      </c>
      <c r="M2" t="s">
        <v>183</v>
      </c>
      <c r="N2" t="s">
        <v>111</v>
      </c>
      <c r="O2" t="s">
        <v>135</v>
      </c>
    </row>
    <row r="3" spans="1:15" x14ac:dyDescent="0.2">
      <c r="A3" t="s">
        <v>183</v>
      </c>
      <c r="C3" t="s">
        <v>184</v>
      </c>
      <c r="D3" s="2" t="s">
        <v>185</v>
      </c>
      <c r="E3" s="1" t="s">
        <v>186</v>
      </c>
      <c r="F3" s="2" t="s">
        <v>111</v>
      </c>
      <c r="G3" s="4">
        <v>0.3</v>
      </c>
      <c r="H3" t="s">
        <v>28</v>
      </c>
      <c r="I3" t="s">
        <v>187</v>
      </c>
      <c r="L3" s="25" t="s">
        <v>188</v>
      </c>
      <c r="M3" t="s">
        <v>189</v>
      </c>
      <c r="N3" t="s">
        <v>113</v>
      </c>
    </row>
    <row r="4" spans="1:15" x14ac:dyDescent="0.2">
      <c r="A4" t="s">
        <v>189</v>
      </c>
      <c r="C4" t="s">
        <v>70</v>
      </c>
      <c r="E4" s="1" t="s">
        <v>190</v>
      </c>
      <c r="H4" t="s">
        <v>191</v>
      </c>
      <c r="I4" t="s">
        <v>34</v>
      </c>
      <c r="L4" t="s">
        <v>192</v>
      </c>
    </row>
    <row r="5" spans="1:15" x14ac:dyDescent="0.2">
      <c r="A5" t="s">
        <v>193</v>
      </c>
      <c r="E5" s="1" t="s">
        <v>194</v>
      </c>
      <c r="H5" t="s">
        <v>195</v>
      </c>
      <c r="I5" t="s">
        <v>196</v>
      </c>
      <c r="L5" s="25" t="s">
        <v>197</v>
      </c>
    </row>
    <row r="6" spans="1:15" x14ac:dyDescent="0.2">
      <c r="E6" s="1" t="s">
        <v>198</v>
      </c>
      <c r="I6" t="s">
        <v>199</v>
      </c>
      <c r="L6" s="25" t="s">
        <v>200</v>
      </c>
    </row>
    <row r="7" spans="1:15" x14ac:dyDescent="0.2">
      <c r="E7" s="1" t="s">
        <v>201</v>
      </c>
      <c r="I7" t="s">
        <v>202</v>
      </c>
      <c r="L7" s="25" t="s">
        <v>203</v>
      </c>
    </row>
    <row r="8" spans="1:15" x14ac:dyDescent="0.2">
      <c r="E8" s="1" t="s">
        <v>204</v>
      </c>
      <c r="L8" s="25" t="s">
        <v>119</v>
      </c>
    </row>
    <row r="9" spans="1:15" x14ac:dyDescent="0.2">
      <c r="L9" s="25" t="s">
        <v>205</v>
      </c>
    </row>
    <row r="10" spans="1:15" x14ac:dyDescent="0.2">
      <c r="L10" s="25" t="s">
        <v>206</v>
      </c>
    </row>
    <row r="11" spans="1:15" x14ac:dyDescent="0.2">
      <c r="L11" s="25" t="s">
        <v>207</v>
      </c>
    </row>
    <row r="12" spans="1:15" x14ac:dyDescent="0.2">
      <c r="L12" s="25" t="s">
        <v>208</v>
      </c>
    </row>
    <row r="13" spans="1:15" x14ac:dyDescent="0.2">
      <c r="L13" s="25" t="s">
        <v>209</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www.w3.org/XML/1998/namespace"/>
    <ds:schemaRef ds:uri="http://purl.org/dc/elements/1.1/"/>
    <ds:schemaRef ds:uri="http://schemas.openxmlformats.org/package/2006/metadata/core-properties"/>
    <ds:schemaRef ds:uri="http://schemas.microsoft.com/office/2006/documentManagement/types"/>
    <ds:schemaRef ds:uri="4382931b-6036-484b-ad41-6810b26eb986"/>
    <ds:schemaRef ds:uri="http://schemas.microsoft.com/office/2006/metadata/properties"/>
    <ds:schemaRef ds:uri="http://schemas.microsoft.com/office/infopath/2007/PartnerControls"/>
    <ds:schemaRef ds:uri="e7d3d6e7-89cb-4750-b948-5e984f176bb6"/>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2025-07-04T19:58:41Z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