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C:\Users\ce02698\Desktop\"/>
    </mc:Choice>
  </mc:AlternateContent>
  <xr:revisionPtr revIDLastSave="0" documentId="8_{D3AB6F95-F717-43F3-8D5F-7B52B2D76E7B}" xr6:coauthVersionLast="47" xr6:coauthVersionMax="47" xr10:uidLastSave="{00000000-0000-0000-0000-000000000000}"/>
  <bookViews>
    <workbookView xWindow="-120" yWindow="-120" windowWidth="29040" windowHeight="15720" firstSheet="1" activeTab="1"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C18" i="5"/>
  <c r="B16" i="18" l="1"/>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2" i="11"/>
  <c r="D34" i="5"/>
  <c r="D35" i="5"/>
  <c r="B8" i="17"/>
  <c r="B7" i="18"/>
  <c r="B6" i="18"/>
  <c r="B5" i="18"/>
  <c r="B4" i="18"/>
  <c r="B3" i="18"/>
  <c r="B2" i="18"/>
  <c r="B7" i="17"/>
  <c r="B6" i="17"/>
  <c r="B5" i="17"/>
  <c r="B4" i="17"/>
  <c r="B3" i="17"/>
  <c r="B2" i="17"/>
  <c r="B17" i="11"/>
  <c r="C10" i="11"/>
  <c r="B7" i="10"/>
  <c r="B7" i="11" s="1"/>
  <c r="B7" i="14"/>
  <c r="B6" i="14"/>
  <c r="B5" i="14"/>
  <c r="B4" i="14"/>
  <c r="B3" i="14"/>
  <c r="B2" i="14"/>
  <c r="B8" i="11"/>
  <c r="B4" i="10"/>
  <c r="B4" i="11" s="1"/>
  <c r="B5" i="10"/>
  <c r="B5" i="11" s="1"/>
  <c r="B6" i="10"/>
  <c r="B6" i="11" s="1"/>
  <c r="B3" i="10"/>
  <c r="B3" i="11" s="1"/>
  <c r="B28" i="11" l="1"/>
  <c r="B9" i="17"/>
</calcChain>
</file>

<file path=xl/sharedStrings.xml><?xml version="1.0" encoding="utf-8"?>
<sst xmlns="http://schemas.openxmlformats.org/spreadsheetml/2006/main" count="312" uniqueCount="203">
  <si>
    <t>SOLICITUD DE ANTECEDENTES -ABOGADO EXTERNO-</t>
  </si>
  <si>
    <t>RADICADO(23 DIGITOS)</t>
  </si>
  <si>
    <t>2024142736</t>
  </si>
  <si>
    <t>JUZGADO</t>
  </si>
  <si>
    <t>SUPERINTENDENCIA FINANCIERA DE COLOMBIA DELEGATURA PARA FUNCIONES JURISDICCIONALES</t>
  </si>
  <si>
    <t>DEMANDADO</t>
  </si>
  <si>
    <t>ALLIANZ SEGUROS DE VIDA S.A.</t>
  </si>
  <si>
    <t xml:space="preserve">DEMANDANTE </t>
  </si>
  <si>
    <t>CAMILO HINCAPIÉ GUTIÉRREZ</t>
  </si>
  <si>
    <t>TIPO DE VINCULACION COMPAÑÍA</t>
  </si>
  <si>
    <t>DEMANDA DIRECTA</t>
  </si>
  <si>
    <t>NOMBRE DE LESIONADO O MUERTO (S)</t>
  </si>
  <si>
    <t>NO APLICA</t>
  </si>
  <si>
    <t>FECHA DE LOS HECHOS</t>
  </si>
  <si>
    <t>1 DE MAYO DE 2024</t>
  </si>
  <si>
    <t>FECHA DE SOLICITUD AUDIENCIA PREJUDICIAL</t>
  </si>
  <si>
    <t>26 DE ABRIL DE 2024</t>
  </si>
  <si>
    <t>FECHA DE AUDIENCIA PREJUDICIAL</t>
  </si>
  <si>
    <t>21 DE AGOSTO DE 2024</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</si>
  <si>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</si>
  <si>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</si>
  <si>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CAMILO HINCAPIÉ GUTIERREZ desde el 1 de mayo de 2022 tiene contratada póliza de seguro del ramo Salud con Allianz Seguros de vida S.A. En su tercera renovación,  esto es para año 2024-2025 la prima tuvo un incremento, pues el 1 de mayo de 2024, Allianz Seguros de vida S.A. aumentó el valor de las coberturas de la póliza en su tercera vigencia, sin previo aviso o concertación con él y de forma obligatoria de acuerdo con información de su asesora intermediaria, de la cual deprecan negligencia y confusiones. Indica el accionante que la prima de la póliza incrementó con el IPC 9.28% más un 12.5213% de puntos adicionales, lo que asciende a $708.858 mensuales para la vigencia 2024-2025. En su criterio el valor de la prima debe ser de $635.987 iva incluido según el IPC, puesto que no comprente porque se incrementan puntos adicionales. Por lo que exige la devolución del excedente de los meses cobrados y aclaración de sus cobros.</t>
  </si>
  <si>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</si>
  <si>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</si>
  <si>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</si>
  <si>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</si>
  <si>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</si>
  <si>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</si>
  <si>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</si>
  <si>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</si>
  <si>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</si>
  <si>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</si>
  <si>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23237576</t>
  </si>
  <si>
    <t>FECHA DE ASIGNACIÓN</t>
  </si>
  <si>
    <t>18 DE NOVIEMBRE DE 2024</t>
  </si>
  <si>
    <t>FECHA DE NOTIFICACIÓN</t>
  </si>
  <si>
    <t>08 DE NOVIEMBRE DE 2024</t>
  </si>
  <si>
    <t xml:space="preserve">FECHA DE CONTESTACION </t>
  </si>
  <si>
    <t>27 DE NOVIEMBRE DE 2024</t>
  </si>
  <si>
    <t>REMISION DE ANTECEDENTES - ABOGADO INTERNO-</t>
  </si>
  <si>
    <t>SINIESTRO - APLICATIVO</t>
  </si>
  <si>
    <r>
      <t xml:space="preserve">SINIESTRO </t>
    </r>
    <r>
      <rPr>
        <sz val="11"/>
        <color theme="1"/>
        <rFont val="Calibri"/>
        <family val="2"/>
        <scheme val="minor"/>
      </rPr>
      <t xml:space="preserve">146497103 </t>
    </r>
    <r>
      <rPr>
        <b/>
        <sz val="11"/>
        <color theme="1"/>
        <rFont val="Calibri"/>
        <family val="2"/>
        <scheme val="minor"/>
      </rPr>
      <t xml:space="preserve"> - APLICATIVO</t>
    </r>
    <r>
      <rPr>
        <sz val="11"/>
        <color theme="1"/>
        <rFont val="Calibri"/>
        <family val="2"/>
        <scheme val="minor"/>
      </rPr>
      <t xml:space="preserve"> 214569</t>
    </r>
  </si>
  <si>
    <t>RADICADO (23 DÍGITOS)</t>
  </si>
  <si>
    <t>DEMANDANTE</t>
  </si>
  <si>
    <t>TIPO DE VINCULACIÓN COMPAÑÍA</t>
  </si>
  <si>
    <t>PÓLIZA</t>
  </si>
  <si>
    <t>23237576 / 0</t>
  </si>
  <si>
    <t xml:space="preserve">Gastos Varios </t>
  </si>
  <si>
    <t xml:space="preserve">VALOR PRIMA </t>
  </si>
  <si>
    <t>$3.863.212,77 (Sin iva) y $4.238.028,00 (Con iva).</t>
  </si>
  <si>
    <t>DEDUCIBLE</t>
  </si>
  <si>
    <t>Dependiendo de la cobertura a afectar.</t>
  </si>
  <si>
    <t>MODALIDAD</t>
  </si>
  <si>
    <t>OCURRENCIA</t>
  </si>
  <si>
    <t xml:space="preserve">VIGENCIA </t>
  </si>
  <si>
    <t>Desde el 01/05/2023 hasta el 30/04/2025.</t>
  </si>
  <si>
    <t xml:space="preserve">SINIESTRO DENTRO DE LA VIGENCIA? </t>
  </si>
  <si>
    <t>N/A - No ocurrió siniestro (Inconformidad valor prima)</t>
  </si>
  <si>
    <t>CARTERA A DÍA</t>
  </si>
  <si>
    <t>SI</t>
  </si>
  <si>
    <t>COASEGURO</t>
  </si>
  <si>
    <t>PROPIO</t>
  </si>
  <si>
    <t xml:space="preserve">ASEGURADORAS  </t>
  </si>
  <si>
    <t xml:space="preserve">% DE PARTICIPACION </t>
  </si>
  <si>
    <t>N/A</t>
  </si>
  <si>
    <t>REASEGURO</t>
  </si>
  <si>
    <t>NO</t>
  </si>
  <si>
    <t>CLASE DE REASEGURO</t>
  </si>
  <si>
    <t>MOTIVO DE LA DEMANDA</t>
  </si>
  <si>
    <t xml:space="preserve">Objetado por la Compañía </t>
  </si>
  <si>
    <t>OFRECIENTO PREVIO?</t>
  </si>
  <si>
    <t>OFRECIENTO VALOR</t>
  </si>
  <si>
    <t xml:space="preserve">INFORME AJUSTADOR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</si>
  <si>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</si>
  <si>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</si>
  <si>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</si>
  <si>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</si>
  <si>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ALLIANZ MEDICALL CARE No. 023237576 / 0
</t>
  </si>
  <si>
    <t>VISTO BUENO OUTSOUCING</t>
  </si>
  <si>
    <t xml:space="preserve">CONTINGENCIA </t>
  </si>
  <si>
    <t>COMENTARIOS CLASIFICACIÓN Y VALOR CONTINGENCIA</t>
  </si>
  <si>
    <t>• Exclusiones  de confomidad a la Póliza, especifique cual:</t>
  </si>
  <si>
    <t>Otras</t>
  </si>
  <si>
    <r>
      <t xml:space="preserve">X - </t>
    </r>
    <r>
      <rPr>
        <b/>
        <u/>
        <sz val="11"/>
        <color theme="1"/>
        <rFont val="Calibri"/>
        <family val="2"/>
        <scheme val="minor"/>
      </rPr>
      <t>Aspectos técnicos del valor prima</t>
    </r>
    <r>
      <rPr>
        <sz val="11"/>
        <color theme="1"/>
        <rFont val="Calibri"/>
        <family val="2"/>
        <scheme val="minor"/>
      </rPr>
      <t xml:space="preserve"> - El incremento de la prima se establece de acuerdo con la edad y el género de la persona asegurada. Las tarifas están calculadas actuarialmente garantizando el principio de suficiencia, tomando como base el comportamiento siniestral de la aseguradora por edad alcanzada de la población expuesta, y considerando así mismo el incremento en los costos asociados a la inclusión de nuevas tecnologías médicas ofrecidas en el país, costos adicionales de los servicios contratados con las mejores instituciones del país para la red médica de Allianz, entre otras variables Los incrementos, tarifas y condiciones de los productos de Salud que se comercializan, son reportados a la Superintendencia Financiera de Colombia cumpliendo con la norma de cara al marco jurídico establecido en lo que corresponde a los seguros de personas. Los fundamentos jurídicos que soportan el aumento en las tarifas de las pólizas de seguro son:
1. El numeral 1 del artículo 100 del Estatuto Orgánico del Sistema Financiero que indica:
“La determinación de las condiciones de las pólizas y las tarifas responderá al régimen de libertad de competencia en el mercado de seguros, y respetará las reglas previstas en los numerales 2º y 3º del artículo 184 del presente estatuto”.
2. El numeral 3 del artículo 184 del Estatuto Orgánico del Sistema Financiero que indica:
“Las tarifas cumplirán las siguientes reglas:
a) Deben observar los principios técnicos de equidad y suficiencia.
b) Deber ser el producto de la utilización de información estadística que cumpla exigencias de homogeneidad y representatividad.
c) Ser el producto del respaldo de reaseguradores de reconocida solvencia técnica y financiera, en aquellos riesgos que por su naturaleza no resulte viable el cumplimiento de las exigencias contenidas en la letra anterior.</t>
    </r>
    <r>
      <rPr>
        <sz val="11"/>
        <color rgb="FFFF0000"/>
        <rFont val="Calibri"/>
        <family val="2"/>
        <scheme val="minor"/>
      </rPr>
      <t>(Ver argumentos de las respuestas emitidas por Allianz Seguros S.A. a los derechos de petición presentados por el Demandante).</t>
    </r>
  </si>
  <si>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</si>
  <si>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</si>
  <si>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</si>
  <si>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</si>
  <si>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</si>
  <si>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</si>
  <si>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</si>
  <si>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</si>
  <si>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</si>
  <si>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</si>
  <si>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</si>
  <si>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</si>
  <si>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</si>
  <si>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</si>
  <si>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</si>
  <si>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</si>
  <si>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</si>
  <si>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</si>
  <si>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Radicado(23 digitos)</t>
  </si>
  <si>
    <t>Juzgado</t>
  </si>
  <si>
    <t>Demandado</t>
  </si>
  <si>
    <t xml:space="preserve">Demandante </t>
  </si>
  <si>
    <t>Tipo de vinculacion compañía</t>
  </si>
  <si>
    <t>Valor de las pretensiones totales de la demanda (en pesos no en SMMLV)</t>
  </si>
  <si>
    <t>Perjuicios reclamados  (en pesos no en SMMLV)</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</si>
  <si>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</si>
  <si>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</si>
  <si>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</si>
  <si>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</si>
  <si>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</si>
  <si>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</si>
  <si>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</si>
  <si>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</si>
  <si>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</si>
  <si>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</si>
  <si>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</si>
  <si>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</si>
  <si>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</si>
  <si>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</si>
  <si>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</si>
  <si>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</si>
  <si>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</si>
  <si>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</si>
  <si>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</si>
  <si>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</si>
  <si>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</si>
  <si>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</si>
  <si>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</si>
  <si>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</si>
  <si>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</si>
  <si>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</si>
  <si>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</si>
  <si>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</si>
  <si>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</si>
  <si>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</si>
  <si>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</si>
  <si>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</si>
  <si>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</si>
  <si>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</si>
  <si>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</si>
  <si>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</si>
  <si>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</si>
  <si>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</si>
  <si>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</si>
  <si>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</si>
  <si>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</si>
  <si>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</si>
  <si>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</si>
  <si>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</si>
  <si>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</si>
  <si>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</si>
  <si>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</si>
  <si>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</si>
  <si>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</si>
  <si>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</si>
  <si>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</si>
  <si>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</si>
  <si>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</si>
  <si>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</si>
  <si>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</si>
  <si>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</si>
  <si>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</si>
  <si>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</si>
  <si>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</si>
  <si>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 xml:space="preserve">COMENTARIO Y MOTIVO DE ACTUALIZACION DE CONTINGENCIA </t>
  </si>
  <si>
    <t xml:space="preserve">SI </t>
  </si>
  <si>
    <t xml:space="preserve">Situcion Laboral </t>
  </si>
  <si>
    <t>Acompañante motorista</t>
  </si>
  <si>
    <t>LLAMADA EN GARANTIA</t>
  </si>
  <si>
    <t xml:space="preserve">PROBABLE </t>
  </si>
  <si>
    <t>CEDIDO</t>
  </si>
  <si>
    <t>FACULTATIVO</t>
  </si>
  <si>
    <t>EVENTUAL GENERALES</t>
  </si>
  <si>
    <t xml:space="preserve">Ocupado-trabajador cuenta ajena </t>
  </si>
  <si>
    <t xml:space="preserve">Ciclista </t>
  </si>
  <si>
    <t xml:space="preserve">EVENTUAL </t>
  </si>
  <si>
    <t>CLAIMS MADE</t>
  </si>
  <si>
    <t>ACEPTADO</t>
  </si>
  <si>
    <t>AUTOMATICO</t>
  </si>
  <si>
    <t>Pretensiones elevadas- reclamación Compañía</t>
  </si>
  <si>
    <t>EVENTUAL</t>
  </si>
  <si>
    <t>PROBABLE RC MEDICA</t>
  </si>
  <si>
    <t>Ocupado - Autonomo</t>
  </si>
  <si>
    <t>Cliclista vehículo</t>
  </si>
  <si>
    <t>SUNSET</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</si>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</sst>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_-;\-&quot;$&quot;\ * #,##0_-;_-&quot;$&quot;\ * &quot;-&quot;_-;_-@_-"/>
    <numFmt numFmtId="165" formatCode="_-&quot;$&quot;\ * #,##0.00_-;\-&quot;$&quot;\ * #,##0.00_-;_-&quot;$&quot;\ * &quot;-&quot;??_-;_-@_-"/>
    <numFmt numFmtId="166" formatCode="_-&quot;$&quot;\ * #,##0_-;\-&quot;$&quot;\ * #,##0_-;_-&quot;$&quot;\ * &quot;-&quot;??_-;_-@_-"/>
    <numFmt numFmtId="167" formatCode="_-[$$-240A]\ * #,##0_-;\-[$$-240A]\ * #,##0_-;_-[$$-240A]\ * &quot;-&quot;??_-;_-@_-"/>
  </numFmts>
  <fonts count="15">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
      <b/>
      <sz val="11"/>
      <name val="Calibri"/>
      <family val="2"/>
      <scheme val="minor"/>
    </font>
    <font>
      <sz val="11"/>
      <color rgb="FFFF0000"/>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167" fontId="12" fillId="7" borderId="1" xfId="1" applyNumberFormat="1" applyFont="1" applyFill="1" applyBorder="1" applyAlignment="1">
      <alignment horizontal="center" vertical="top"/>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0" fontId="0" fillId="0" borderId="1" xfId="0" applyBorder="1" applyAlignment="1">
      <alignment vertical="center" wrapText="1"/>
    </xf>
    <xf numFmtId="0" fontId="0" fillId="0" borderId="11" xfId="0" applyBorder="1" applyAlignment="1">
      <alignment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1" xfId="0" applyBorder="1" applyAlignment="1">
      <alignment horizontal="left"/>
    </xf>
    <xf numFmtId="0" fontId="0" fillId="0" borderId="3" xfId="0" applyBorder="1" applyAlignment="1">
      <alignment horizontal="left"/>
    </xf>
    <xf numFmtId="0" fontId="7" fillId="2" borderId="4" xfId="0" applyFont="1" applyFill="1" applyBorder="1" applyAlignment="1">
      <alignment horizontal="center" vertical="top"/>
    </xf>
    <xf numFmtId="0" fontId="2" fillId="0" borderId="2" xfId="0" applyFont="1" applyBorder="1" applyAlignment="1">
      <alignment horizontal="left" vertical="top"/>
    </xf>
    <xf numFmtId="0" fontId="0" fillId="0" borderId="11" xfId="0" applyBorder="1" applyAlignment="1">
      <alignment horizontal="left"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4" xfId="0" applyFont="1" applyFill="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166"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164" fontId="0" fillId="5" borderId="1" xfId="1" applyFont="1" applyFill="1" applyBorder="1" applyAlignment="1">
      <alignment horizontal="justify" vertical="top"/>
    </xf>
    <xf numFmtId="165" fontId="0" fillId="5" borderId="1" xfId="3"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zoomScaleNormal="100" workbookViewId="0">
      <selection activeCell="B29" sqref="B29:C29"/>
    </sheetView>
  </sheetViews>
  <sheetFormatPr defaultColWidth="0" defaultRowHeight="14.45"/>
  <cols>
    <col min="1" max="1" width="92.5703125" style="7" customWidth="1"/>
    <col min="2" max="2" width="63.85546875" style="7" customWidth="1"/>
    <col min="3" max="3" width="75.140625" style="7" customWidth="1"/>
    <col min="4" max="16384" width="11.42578125" style="2" hidden="1"/>
  </cols>
  <sheetData>
    <row r="1" spans="1:3" ht="28.5" customHeight="1">
      <c r="A1" s="43" t="s">
        <v>0</v>
      </c>
      <c r="B1" s="43"/>
      <c r="C1" s="43"/>
    </row>
    <row r="2" spans="1:3">
      <c r="A2" s="5" t="s">
        <v>1</v>
      </c>
      <c r="B2" s="46" t="s">
        <v>2</v>
      </c>
      <c r="C2" s="47"/>
    </row>
    <row r="3" spans="1:3">
      <c r="A3" s="5" t="s">
        <v>3</v>
      </c>
      <c r="B3" s="48" t="s">
        <v>4</v>
      </c>
      <c r="C3" s="49"/>
    </row>
    <row r="4" spans="1:3">
      <c r="A4" s="5" t="s">
        <v>5</v>
      </c>
      <c r="B4" s="48" t="s">
        <v>6</v>
      </c>
      <c r="C4" s="49"/>
    </row>
    <row r="5" spans="1:3" ht="14.45" customHeight="1">
      <c r="A5" s="5" t="s">
        <v>7</v>
      </c>
      <c r="B5" s="48" t="s">
        <v>8</v>
      </c>
      <c r="C5" s="49"/>
    </row>
    <row r="6" spans="1:3">
      <c r="A6" s="5" t="s">
        <v>9</v>
      </c>
      <c r="B6" s="50" t="s">
        <v>10</v>
      </c>
      <c r="C6" s="50"/>
    </row>
    <row r="7" spans="1:3">
      <c r="A7" s="5" t="s">
        <v>11</v>
      </c>
      <c r="B7" s="44" t="s">
        <v>12</v>
      </c>
      <c r="C7" s="45"/>
    </row>
    <row r="8" spans="1:3">
      <c r="A8" s="5" t="s">
        <v>13</v>
      </c>
      <c r="B8" s="41" t="s">
        <v>14</v>
      </c>
      <c r="C8" s="42"/>
    </row>
    <row r="9" spans="1:3">
      <c r="A9" s="5" t="s">
        <v>15</v>
      </c>
      <c r="B9" s="41" t="s">
        <v>16</v>
      </c>
      <c r="C9" s="42"/>
    </row>
    <row r="10" spans="1:3">
      <c r="A10" s="5" t="s">
        <v>17</v>
      </c>
      <c r="B10" s="41" t="s">
        <v>18</v>
      </c>
      <c r="C10" s="42"/>
    </row>
    <row r="11" spans="1:3" ht="23.25" customHeight="1">
      <c r="A11" s="5" t="s">
        <v>19</v>
      </c>
      <c r="B11" s="41" t="s">
        <v>12</v>
      </c>
      <c r="C11" s="42"/>
    </row>
    <row r="12" spans="1:3">
      <c r="A12" s="52" t="s">
        <v>20</v>
      </c>
      <c r="B12" s="50" t="s">
        <v>21</v>
      </c>
      <c r="C12" s="50"/>
    </row>
    <row r="13" spans="1:3" ht="30" customHeight="1">
      <c r="A13" s="52"/>
      <c r="B13" s="50"/>
      <c r="C13" s="50"/>
    </row>
    <row r="14" spans="1:3" ht="73.5" customHeight="1">
      <c r="A14" s="52"/>
      <c r="B14" s="50"/>
      <c r="C14" s="50"/>
    </row>
    <row r="15" spans="1:3">
      <c r="A15" s="5" t="s">
        <v>22</v>
      </c>
      <c r="B15" s="56">
        <f>SUM(C17,,C20,C21,C18)</f>
        <v>437226</v>
      </c>
      <c r="C15" s="57"/>
    </row>
    <row r="16" spans="1:3" ht="33.75" customHeight="1">
      <c r="A16" s="58" t="s">
        <v>23</v>
      </c>
      <c r="B16" s="59" t="s">
        <v>24</v>
      </c>
      <c r="C16" s="59"/>
    </row>
    <row r="17" spans="1:3" ht="33.75" customHeight="1">
      <c r="A17" s="58"/>
      <c r="B17" s="9" t="s">
        <v>25</v>
      </c>
      <c r="C17" s="6">
        <v>0</v>
      </c>
    </row>
    <row r="18" spans="1:3" ht="33.75" customHeight="1">
      <c r="A18" s="58"/>
      <c r="B18" s="9" t="s">
        <v>26</v>
      </c>
      <c r="C18" s="35">
        <f>(72871*6)</f>
        <v>437226</v>
      </c>
    </row>
    <row r="19" spans="1:3">
      <c r="A19" s="58"/>
      <c r="B19" s="60" t="s">
        <v>27</v>
      </c>
      <c r="C19" s="61"/>
    </row>
    <row r="20" spans="1:3">
      <c r="A20" s="58"/>
      <c r="B20" s="9" t="s">
        <v>12</v>
      </c>
      <c r="C20" s="6">
        <v>0</v>
      </c>
    </row>
    <row r="21" spans="1:3">
      <c r="A21" s="58"/>
      <c r="B21" s="9" t="s">
        <v>12</v>
      </c>
      <c r="C21" s="6">
        <v>0</v>
      </c>
    </row>
    <row r="22" spans="1:3">
      <c r="A22" s="58"/>
      <c r="B22" s="60" t="s">
        <v>28</v>
      </c>
      <c r="C22" s="61"/>
    </row>
    <row r="23" spans="1:3">
      <c r="A23" s="58"/>
      <c r="B23" s="9"/>
    </row>
    <row r="24" spans="1:3">
      <c r="A24" s="5" t="s">
        <v>29</v>
      </c>
      <c r="B24" s="50" t="s">
        <v>8</v>
      </c>
      <c r="C24" s="50"/>
    </row>
    <row r="25" spans="1:3">
      <c r="A25" s="5" t="s">
        <v>30</v>
      </c>
      <c r="B25" s="50">
        <v>1020424006</v>
      </c>
      <c r="C25" s="50"/>
    </row>
    <row r="26" spans="1:3">
      <c r="A26" s="5" t="s">
        <v>31</v>
      </c>
      <c r="B26" s="53" t="s">
        <v>32</v>
      </c>
      <c r="C26" s="53"/>
    </row>
    <row r="27" spans="1:3">
      <c r="A27" s="5" t="s">
        <v>33</v>
      </c>
      <c r="B27" s="54" t="s">
        <v>34</v>
      </c>
      <c r="C27" s="55"/>
    </row>
    <row r="28" spans="1:3">
      <c r="A28" s="5" t="s">
        <v>35</v>
      </c>
      <c r="B28" s="51" t="s">
        <v>36</v>
      </c>
      <c r="C28" s="51"/>
    </row>
    <row r="29" spans="1:3">
      <c r="A29" s="5" t="s">
        <v>37</v>
      </c>
      <c r="B29" s="50" t="s">
        <v>38</v>
      </c>
      <c r="C29" s="50"/>
    </row>
    <row r="34" spans="4:4">
      <c r="D34" s="2" t="str">
        <f t="shared" ref="D34:D35" si="0">UPPER(A34)</f>
        <v/>
      </c>
    </row>
    <row r="35" spans="4:4">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2"/>
  <sheetViews>
    <sheetView tabSelected="1" zoomScale="85" zoomScaleNormal="85" workbookViewId="0">
      <selection activeCell="C35" sqref="C35"/>
    </sheetView>
  </sheetViews>
  <sheetFormatPr defaultColWidth="0" defaultRowHeight="14.45"/>
  <cols>
    <col min="1" max="1" width="44.42578125" style="37" customWidth="1"/>
    <col min="2" max="2" width="25.85546875" customWidth="1"/>
    <col min="3" max="3" width="100.5703125" customWidth="1"/>
    <col min="4" max="16384" width="11.42578125" hidden="1"/>
  </cols>
  <sheetData>
    <row r="1" spans="1:3" ht="26.1">
      <c r="A1" s="64" t="s">
        <v>39</v>
      </c>
      <c r="B1" s="64"/>
      <c r="C1" s="64"/>
    </row>
    <row r="2" spans="1:3">
      <c r="A2" s="28" t="s">
        <v>40</v>
      </c>
      <c r="B2" s="65" t="s">
        <v>41</v>
      </c>
      <c r="C2" s="55"/>
    </row>
    <row r="3" spans="1:3">
      <c r="A3" s="5" t="s">
        <v>42</v>
      </c>
      <c r="B3" s="50" t="str">
        <f>'GENERALES NOTA 322'!B2:C2</f>
        <v>2024142736</v>
      </c>
      <c r="C3" s="50"/>
    </row>
    <row r="4" spans="1:3">
      <c r="A4" s="5" t="s">
        <v>3</v>
      </c>
      <c r="B4" s="50" t="str">
        <f>'GENERALES NOTA 322'!B3:C3</f>
        <v>SUPERINTENDENCIA FINANCIERA DE COLOMBIA DELEGATURA PARA FUNCIONES JURISDICCIONALES</v>
      </c>
      <c r="C4" s="50"/>
    </row>
    <row r="5" spans="1:3">
      <c r="A5" s="5" t="s">
        <v>5</v>
      </c>
      <c r="B5" s="50" t="str">
        <f>'GENERALES NOTA 322'!B4:C4</f>
        <v>ALLIANZ SEGUROS DE VIDA S.A.</v>
      </c>
      <c r="C5" s="50"/>
    </row>
    <row r="6" spans="1:3">
      <c r="A6" s="5" t="s">
        <v>43</v>
      </c>
      <c r="B6" s="50" t="str">
        <f>'GENERALES NOTA 322'!B5:C5</f>
        <v>CAMILO HINCAPIÉ GUTIÉRREZ</v>
      </c>
      <c r="C6" s="50"/>
    </row>
    <row r="7" spans="1:3">
      <c r="A7" s="5" t="s">
        <v>44</v>
      </c>
      <c r="B7" s="50" t="str">
        <f>'GENERALES NOTA 322'!B6:C6</f>
        <v>DEMANDA DIRECTA</v>
      </c>
      <c r="C7" s="50"/>
    </row>
    <row r="8" spans="1:3">
      <c r="A8" s="28" t="s">
        <v>45</v>
      </c>
      <c r="B8" s="50" t="s">
        <v>46</v>
      </c>
      <c r="C8" s="50"/>
    </row>
    <row r="9" spans="1:3">
      <c r="A9" s="28" t="s">
        <v>19</v>
      </c>
      <c r="B9" s="50" t="s">
        <v>47</v>
      </c>
      <c r="C9" s="50"/>
    </row>
    <row r="10" spans="1:3">
      <c r="A10" s="28" t="s">
        <v>48</v>
      </c>
      <c r="B10" s="54" t="s">
        <v>49</v>
      </c>
      <c r="C10" s="66"/>
    </row>
    <row r="11" spans="1:3">
      <c r="A11" s="28" t="s">
        <v>50</v>
      </c>
      <c r="B11" s="54" t="s">
        <v>51</v>
      </c>
      <c r="C11" s="55"/>
    </row>
    <row r="12" spans="1:3">
      <c r="A12" s="28" t="s">
        <v>52</v>
      </c>
      <c r="B12" s="48" t="s">
        <v>53</v>
      </c>
      <c r="C12" s="49"/>
    </row>
    <row r="13" spans="1:3">
      <c r="A13" s="28" t="s">
        <v>54</v>
      </c>
      <c r="B13" s="50" t="s">
        <v>55</v>
      </c>
      <c r="C13" s="50"/>
    </row>
    <row r="14" spans="1:3">
      <c r="A14" s="28" t="s">
        <v>56</v>
      </c>
      <c r="B14" s="62" t="s">
        <v>57</v>
      </c>
      <c r="C14" s="63"/>
    </row>
    <row r="15" spans="1:3">
      <c r="A15" s="28" t="s">
        <v>58</v>
      </c>
      <c r="B15" s="50" t="s">
        <v>59</v>
      </c>
      <c r="C15" s="50"/>
    </row>
    <row r="16" spans="1:3">
      <c r="A16" s="67" t="s">
        <v>60</v>
      </c>
      <c r="B16" s="50" t="s">
        <v>61</v>
      </c>
      <c r="C16" s="50"/>
    </row>
    <row r="17" spans="1:3">
      <c r="A17" s="68"/>
      <c r="B17" s="38" t="s">
        <v>62</v>
      </c>
      <c r="C17" s="38" t="s">
        <v>63</v>
      </c>
    </row>
    <row r="18" spans="1:3">
      <c r="A18" s="68"/>
      <c r="B18" s="9" t="s">
        <v>64</v>
      </c>
      <c r="C18" s="9" t="s">
        <v>64</v>
      </c>
    </row>
    <row r="19" spans="1:3">
      <c r="A19" s="68"/>
      <c r="B19" s="9" t="s">
        <v>64</v>
      </c>
      <c r="C19" s="9" t="s">
        <v>64</v>
      </c>
    </row>
    <row r="20" spans="1:3">
      <c r="A20" s="68"/>
      <c r="B20" s="9" t="s">
        <v>64</v>
      </c>
      <c r="C20" s="9" t="s">
        <v>64</v>
      </c>
    </row>
    <row r="21" spans="1:3">
      <c r="A21" s="28" t="s">
        <v>65</v>
      </c>
      <c r="B21" s="50" t="s">
        <v>66</v>
      </c>
      <c r="C21" s="50"/>
    </row>
    <row r="22" spans="1:3">
      <c r="A22" s="28" t="s">
        <v>67</v>
      </c>
      <c r="B22" s="48" t="s">
        <v>64</v>
      </c>
      <c r="C22" s="49"/>
    </row>
    <row r="23" spans="1:3">
      <c r="A23" s="28" t="s">
        <v>68</v>
      </c>
      <c r="B23" s="50" t="s">
        <v>69</v>
      </c>
      <c r="C23" s="50"/>
    </row>
    <row r="24" spans="1:3">
      <c r="A24" s="28" t="s">
        <v>70</v>
      </c>
      <c r="B24" s="50" t="s">
        <v>66</v>
      </c>
      <c r="C24" s="50"/>
    </row>
    <row r="25" spans="1:3">
      <c r="A25" s="28" t="s">
        <v>71</v>
      </c>
      <c r="B25" s="50" t="s">
        <v>64</v>
      </c>
      <c r="C25" s="50"/>
    </row>
    <row r="26" spans="1:3">
      <c r="A26" s="36" t="s">
        <v>72</v>
      </c>
      <c r="B26" s="50" t="s">
        <v>66</v>
      </c>
      <c r="C26" s="50"/>
    </row>
    <row r="27" spans="1:3">
      <c r="A27" s="69" t="s">
        <v>73</v>
      </c>
      <c r="B27" s="69"/>
      <c r="C27" s="69"/>
    </row>
    <row r="28" spans="1:3" ht="32.1" customHeight="1">
      <c r="A28" s="70" t="s">
        <v>74</v>
      </c>
      <c r="B28" s="71"/>
      <c r="C28" s="39" t="s">
        <v>75</v>
      </c>
    </row>
    <row r="29" spans="1:3" ht="34.5" customHeight="1">
      <c r="A29" s="70" t="s">
        <v>76</v>
      </c>
      <c r="B29" s="71"/>
      <c r="C29" s="39" t="s">
        <v>75</v>
      </c>
    </row>
    <row r="30" spans="1:3" ht="29.45" customHeight="1">
      <c r="A30" s="70" t="s">
        <v>77</v>
      </c>
      <c r="B30" s="71"/>
      <c r="C30" s="26" t="s">
        <v>64</v>
      </c>
    </row>
    <row r="31" spans="1:3" ht="14.45" customHeight="1">
      <c r="A31" s="70" t="s">
        <v>78</v>
      </c>
      <c r="B31" s="71"/>
      <c r="C31" s="25"/>
    </row>
    <row r="32" spans="1:3">
      <c r="A32" s="70" t="s">
        <v>79</v>
      </c>
      <c r="B32" s="71"/>
      <c r="C32" s="25"/>
    </row>
    <row r="33" spans="1:3" ht="14.45" customHeight="1">
      <c r="A33" s="70" t="s">
        <v>80</v>
      </c>
      <c r="B33" s="71"/>
      <c r="C33" s="25"/>
    </row>
    <row r="34" spans="1:3" ht="14.45" customHeight="1">
      <c r="A34" s="70" t="s">
        <v>81</v>
      </c>
      <c r="B34" s="71"/>
      <c r="C34" s="27"/>
    </row>
    <row r="35" spans="1:3" ht="378.6" customHeight="1">
      <c r="A35" s="74" t="s">
        <v>82</v>
      </c>
      <c r="B35" s="75"/>
      <c r="C35" s="40" t="s">
        <v>83</v>
      </c>
    </row>
    <row r="36" spans="1:3">
      <c r="A36" s="73" t="s">
        <v>84</v>
      </c>
      <c r="B36" s="73"/>
      <c r="C36" s="73"/>
    </row>
    <row r="37" spans="1:3">
      <c r="A37" s="72" t="s">
        <v>85</v>
      </c>
      <c r="B37" s="72"/>
      <c r="C37" s="26" t="s">
        <v>64</v>
      </c>
    </row>
    <row r="38" spans="1:3">
      <c r="A38" s="72" t="s">
        <v>86</v>
      </c>
      <c r="B38" s="72"/>
      <c r="C38" s="26" t="s">
        <v>64</v>
      </c>
    </row>
    <row r="39" spans="1:3">
      <c r="A39" s="72" t="s">
        <v>87</v>
      </c>
      <c r="B39" s="72"/>
      <c r="C39" s="26" t="s">
        <v>64</v>
      </c>
    </row>
    <row r="40" spans="1:3">
      <c r="A40" s="72" t="s">
        <v>88</v>
      </c>
      <c r="B40" s="72"/>
      <c r="C40" s="26" t="s">
        <v>64</v>
      </c>
    </row>
    <row r="41" spans="1:3">
      <c r="A41" s="72" t="s">
        <v>89</v>
      </c>
      <c r="B41" s="72"/>
      <c r="C41" s="26" t="s">
        <v>64</v>
      </c>
    </row>
    <row r="42" spans="1:3">
      <c r="A42" s="72" t="s">
        <v>90</v>
      </c>
      <c r="B42" s="72"/>
      <c r="C42" s="26" t="s">
        <v>64</v>
      </c>
    </row>
    <row r="43" spans="1:3">
      <c r="A43" s="72" t="s">
        <v>91</v>
      </c>
      <c r="B43" s="72"/>
      <c r="C43" s="26" t="s">
        <v>64</v>
      </c>
    </row>
    <row r="44" spans="1:3">
      <c r="A44" s="72" t="s">
        <v>92</v>
      </c>
      <c r="B44" s="72"/>
      <c r="C44" s="26" t="s">
        <v>64</v>
      </c>
    </row>
    <row r="45" spans="1:3">
      <c r="A45" s="72" t="s">
        <v>93</v>
      </c>
      <c r="B45" s="72"/>
      <c r="C45" s="26" t="s">
        <v>64</v>
      </c>
    </row>
    <row r="46" spans="1:3">
      <c r="A46" s="72" t="s">
        <v>94</v>
      </c>
      <c r="B46" s="72"/>
      <c r="C46" s="26" t="s">
        <v>64</v>
      </c>
    </row>
    <row r="47" spans="1:3">
      <c r="A47" s="72" t="s">
        <v>95</v>
      </c>
      <c r="B47" s="72"/>
      <c r="C47" s="26" t="s">
        <v>64</v>
      </c>
    </row>
    <row r="48" spans="1:3">
      <c r="A48" s="72" t="s">
        <v>96</v>
      </c>
      <c r="B48" s="72"/>
      <c r="C48" s="26" t="s">
        <v>64</v>
      </c>
    </row>
    <row r="49" spans="1:3">
      <c r="A49" s="72" t="s">
        <v>97</v>
      </c>
      <c r="B49" s="72"/>
      <c r="C49" s="26" t="s">
        <v>64</v>
      </c>
    </row>
    <row r="50" spans="1:3">
      <c r="A50" s="72" t="s">
        <v>98</v>
      </c>
      <c r="B50" s="72"/>
      <c r="C50" s="26" t="s">
        <v>64</v>
      </c>
    </row>
    <row r="51" spans="1:3">
      <c r="A51" s="72" t="s">
        <v>99</v>
      </c>
      <c r="B51" s="72"/>
      <c r="C51" s="26" t="s">
        <v>64</v>
      </c>
    </row>
    <row r="52" spans="1:3">
      <c r="A52" s="72" t="s">
        <v>100</v>
      </c>
      <c r="B52" s="72"/>
      <c r="C52" s="26" t="s">
        <v>64</v>
      </c>
    </row>
  </sheetData>
  <mergeCells count="49">
    <mergeCell ref="A47:B47"/>
    <mergeCell ref="A42:B42"/>
    <mergeCell ref="A43:B43"/>
    <mergeCell ref="A44:B44"/>
    <mergeCell ref="A45:B45"/>
    <mergeCell ref="A46:B46"/>
    <mergeCell ref="A49:B49"/>
    <mergeCell ref="A50:B50"/>
    <mergeCell ref="A51:B51"/>
    <mergeCell ref="A52:B52"/>
    <mergeCell ref="A48:B48"/>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B24:C24 B21:C21 B15:C15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opLeftCell="A7" zoomScaleNormal="100" workbookViewId="0">
      <selection activeCell="B16" sqref="B16:C16"/>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1">
      <c r="A1" s="64" t="s">
        <v>101</v>
      </c>
      <c r="B1" s="64"/>
      <c r="C1" s="64"/>
    </row>
    <row r="2" spans="1:6">
      <c r="A2" s="16" t="s">
        <v>40</v>
      </c>
      <c r="B2" s="84" t="str">
        <f>'GENERALES NOTA 321'!B2:C2</f>
        <v>SINIESTRO 146497103  - APLICATIVO 214569</v>
      </c>
      <c r="C2" s="85"/>
    </row>
    <row r="3" spans="1:6">
      <c r="A3" s="17" t="s">
        <v>102</v>
      </c>
      <c r="B3" s="86" t="str">
        <f>'GENERALES NOTA 321'!B3:C3</f>
        <v>2024142736</v>
      </c>
      <c r="C3" s="86"/>
    </row>
    <row r="4" spans="1:6">
      <c r="A4" s="17" t="s">
        <v>103</v>
      </c>
      <c r="B4" s="86" t="str">
        <f>'GENERALES NOTA 321'!B4:C4</f>
        <v>SUPERINTENDENCIA FINANCIERA DE COLOMBIA DELEGATURA PARA FUNCIONES JURISDICCIONALES</v>
      </c>
      <c r="C4" s="86"/>
    </row>
    <row r="5" spans="1:6">
      <c r="A5" s="17" t="s">
        <v>104</v>
      </c>
      <c r="B5" s="86" t="str">
        <f>'GENERALES NOTA 321'!B5:C5</f>
        <v>ALLIANZ SEGUROS DE VIDA S.A.</v>
      </c>
      <c r="C5" s="86"/>
    </row>
    <row r="6" spans="1:6" ht="14.45" customHeight="1">
      <c r="A6" s="17" t="s">
        <v>105</v>
      </c>
      <c r="B6" s="86" t="str">
        <f>'GENERALES NOTA 321'!B6:C6</f>
        <v>CAMILO HINCAPIÉ GUTIÉRREZ</v>
      </c>
      <c r="C6" s="86"/>
    </row>
    <row r="7" spans="1:6">
      <c r="A7" s="17" t="s">
        <v>106</v>
      </c>
      <c r="B7" s="86" t="str">
        <f>'GENERALES NOTA 321'!B7:C7</f>
        <v>DEMANDA DIRECTA</v>
      </c>
      <c r="C7" s="86"/>
    </row>
    <row r="8" spans="1:6" ht="29.1">
      <c r="A8" s="17" t="s">
        <v>107</v>
      </c>
      <c r="B8" s="80">
        <f>'GENERALES NOTA 322'!B15:C15</f>
        <v>437226</v>
      </c>
      <c r="C8" s="81"/>
    </row>
    <row r="9" spans="1:6">
      <c r="A9" s="87" t="s">
        <v>108</v>
      </c>
      <c r="B9" s="88" t="s">
        <v>24</v>
      </c>
      <c r="C9" s="89"/>
    </row>
    <row r="10" spans="1:6">
      <c r="A10" s="87"/>
      <c r="B10" s="18" t="s">
        <v>25</v>
      </c>
      <c r="C10" s="15">
        <f>'GENERALES NOTA 322'!C17</f>
        <v>0</v>
      </c>
    </row>
    <row r="11" spans="1:6">
      <c r="A11" s="87"/>
      <c r="B11" s="18" t="s">
        <v>26</v>
      </c>
      <c r="C11" s="15"/>
    </row>
    <row r="12" spans="1:6">
      <c r="A12" s="87"/>
      <c r="B12" s="88"/>
      <c r="C12" s="89"/>
    </row>
    <row r="13" spans="1:6">
      <c r="A13" s="87"/>
      <c r="B13" s="18" t="s">
        <v>109</v>
      </c>
      <c r="C13" s="20"/>
    </row>
    <row r="14" spans="1:6">
      <c r="A14" s="87"/>
      <c r="B14" s="18" t="s">
        <v>110</v>
      </c>
      <c r="C14" s="20"/>
      <c r="E14" t="s">
        <v>111</v>
      </c>
      <c r="F14" s="13">
        <v>0.7</v>
      </c>
    </row>
    <row r="15" spans="1:6">
      <c r="A15" s="19" t="s">
        <v>112</v>
      </c>
      <c r="B15" s="84" t="s">
        <v>113</v>
      </c>
      <c r="C15" s="85"/>
    </row>
    <row r="16" spans="1:6" ht="89.25" customHeight="1">
      <c r="A16" s="17" t="s">
        <v>114</v>
      </c>
      <c r="B16" s="82"/>
      <c r="C16" s="83"/>
    </row>
    <row r="17" spans="1:3" ht="28.5" customHeight="1">
      <c r="A17" s="11" t="s">
        <v>115</v>
      </c>
      <c r="B17" s="90">
        <f>((C19+C20+C22+C23)-C26)*C25*C27</f>
        <v>100000000</v>
      </c>
      <c r="C17" s="90"/>
    </row>
    <row r="18" spans="1:3">
      <c r="A18" s="19" t="s">
        <v>116</v>
      </c>
      <c r="B18" s="94" t="s">
        <v>24</v>
      </c>
      <c r="C18" s="95"/>
    </row>
    <row r="19" spans="1:3">
      <c r="A19" s="92"/>
      <c r="B19" s="18" t="s">
        <v>25</v>
      </c>
      <c r="C19" s="15">
        <v>100000000</v>
      </c>
    </row>
    <row r="20" spans="1:3">
      <c r="A20" s="93"/>
      <c r="B20" s="18" t="s">
        <v>26</v>
      </c>
      <c r="C20" s="15">
        <v>0</v>
      </c>
    </row>
    <row r="21" spans="1:3">
      <c r="A21" s="93"/>
      <c r="B21" s="88" t="s">
        <v>27</v>
      </c>
      <c r="C21" s="89"/>
    </row>
    <row r="22" spans="1:3">
      <c r="A22" s="93"/>
      <c r="B22" s="18" t="s">
        <v>109</v>
      </c>
      <c r="C22" s="15">
        <v>0</v>
      </c>
    </row>
    <row r="23" spans="1:3" ht="29.1">
      <c r="A23" s="93"/>
      <c r="B23" s="18" t="s">
        <v>117</v>
      </c>
      <c r="C23" s="15">
        <v>0</v>
      </c>
    </row>
    <row r="24" spans="1:3">
      <c r="A24" s="93"/>
      <c r="B24" s="88" t="s">
        <v>118</v>
      </c>
      <c r="C24" s="89"/>
    </row>
    <row r="25" spans="1:3">
      <c r="A25" s="21"/>
      <c r="B25" s="18" t="s">
        <v>119</v>
      </c>
      <c r="C25" s="22">
        <v>1</v>
      </c>
    </row>
    <row r="26" spans="1:3">
      <c r="A26" s="23"/>
      <c r="B26" s="18" t="s">
        <v>50</v>
      </c>
      <c r="C26" s="24">
        <v>0</v>
      </c>
    </row>
    <row r="27" spans="1:3">
      <c r="A27" s="23"/>
      <c r="B27" s="18" t="s">
        <v>120</v>
      </c>
      <c r="C27" s="22">
        <v>1</v>
      </c>
    </row>
    <row r="28" spans="1:3">
      <c r="A28" s="14" t="s">
        <v>121</v>
      </c>
      <c r="B28" s="90">
        <f>IFERROR(B17*(VLOOKUP(B15,Hoja2!$G$1:$H$6,2,0)),16666)</f>
        <v>70000000</v>
      </c>
      <c r="C28" s="90"/>
    </row>
    <row r="29" spans="1:3" ht="103.5" customHeight="1">
      <c r="A29" s="17" t="s">
        <v>122</v>
      </c>
      <c r="B29" s="91"/>
      <c r="C29" s="86"/>
    </row>
    <row r="30" spans="1:3" ht="132" customHeight="1">
      <c r="A30" s="17" t="s">
        <v>123</v>
      </c>
      <c r="B30" s="76"/>
      <c r="C30" s="77"/>
    </row>
    <row r="32" spans="1:3">
      <c r="A32" s="23"/>
      <c r="B32" s="23"/>
      <c r="C32" s="23"/>
    </row>
    <row r="33" spans="1:3" ht="26.1">
      <c r="A33" s="78" t="s">
        <v>124</v>
      </c>
      <c r="B33" s="78"/>
      <c r="C33" s="78"/>
    </row>
    <row r="34" spans="1:3">
      <c r="A34" s="79" t="s">
        <v>125</v>
      </c>
      <c r="B34" s="79"/>
      <c r="C34" s="79"/>
    </row>
    <row r="35" spans="1:3">
      <c r="A35" s="30" t="s">
        <v>126</v>
      </c>
      <c r="B35" s="30" t="s">
        <v>127</v>
      </c>
      <c r="C35" s="31" t="s">
        <v>128</v>
      </c>
    </row>
    <row r="36" spans="1:3" ht="24.95">
      <c r="A36" s="32" t="s">
        <v>129</v>
      </c>
      <c r="B36" s="33" t="s">
        <v>66</v>
      </c>
      <c r="C36" s="32" t="s">
        <v>130</v>
      </c>
    </row>
    <row r="37" spans="1:3" ht="62.45">
      <c r="A37" s="32" t="s">
        <v>131</v>
      </c>
      <c r="B37" s="33" t="s">
        <v>66</v>
      </c>
      <c r="C37" s="32" t="s">
        <v>132</v>
      </c>
    </row>
    <row r="38" spans="1:3" ht="37.5">
      <c r="A38" s="32" t="s">
        <v>133</v>
      </c>
      <c r="B38" s="33" t="s">
        <v>66</v>
      </c>
      <c r="C38" s="32" t="s">
        <v>134</v>
      </c>
    </row>
    <row r="39" spans="1:3" ht="24.95">
      <c r="A39" s="32" t="s">
        <v>135</v>
      </c>
      <c r="B39" s="33" t="s">
        <v>66</v>
      </c>
      <c r="C39" s="32" t="s">
        <v>136</v>
      </c>
    </row>
    <row r="40" spans="1:3">
      <c r="A40" s="32" t="s">
        <v>137</v>
      </c>
      <c r="B40" s="33" t="s">
        <v>66</v>
      </c>
      <c r="C40" s="34"/>
    </row>
    <row r="41" spans="1:3" ht="24.95">
      <c r="A41" s="32" t="s">
        <v>138</v>
      </c>
      <c r="B41" s="33" t="s">
        <v>66</v>
      </c>
      <c r="C41" s="32" t="s">
        <v>139</v>
      </c>
    </row>
    <row r="42" spans="1:3" ht="24.95">
      <c r="A42" s="32" t="s">
        <v>140</v>
      </c>
      <c r="B42" s="33" t="s">
        <v>66</v>
      </c>
      <c r="C42" s="32" t="s">
        <v>141</v>
      </c>
    </row>
    <row r="43" spans="1:3">
      <c r="A43" s="32" t="s">
        <v>142</v>
      </c>
      <c r="B43" s="33" t="s">
        <v>66</v>
      </c>
      <c r="C43" s="34" t="s">
        <v>143</v>
      </c>
    </row>
    <row r="44" spans="1:3" ht="24.95">
      <c r="A44" s="32" t="s">
        <v>144</v>
      </c>
      <c r="B44" s="33" t="s">
        <v>66</v>
      </c>
      <c r="C44" s="34" t="s">
        <v>145</v>
      </c>
    </row>
    <row r="45" spans="1:3" ht="24.95">
      <c r="A45" s="32" t="s">
        <v>146</v>
      </c>
      <c r="B45" s="33" t="s">
        <v>66</v>
      </c>
      <c r="C45" s="34" t="s">
        <v>147</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defaultColWidth="0" defaultRowHeight="14.45"/>
  <cols>
    <col min="1" max="1" width="62.42578125" customWidth="1"/>
    <col min="2" max="3" width="69.42578125" customWidth="1"/>
    <col min="4" max="16384" width="10.85546875" hidden="1"/>
  </cols>
  <sheetData>
    <row r="1" spans="1:3" ht="26.1">
      <c r="A1" s="64" t="s">
        <v>148</v>
      </c>
      <c r="B1" s="64"/>
      <c r="C1" s="64"/>
    </row>
    <row r="2" spans="1:3" ht="17.100000000000001" customHeight="1">
      <c r="A2" s="28" t="s">
        <v>40</v>
      </c>
      <c r="B2" s="97" t="str">
        <f>'[2]AUTOS NOTA 321'!B2:C2</f>
        <v xml:space="preserve">SINIESTRO   LEGIS </v>
      </c>
      <c r="C2" s="98"/>
    </row>
    <row r="3" spans="1:3" ht="15.95" customHeight="1">
      <c r="A3" s="5" t="s">
        <v>1</v>
      </c>
      <c r="B3" s="50" t="str">
        <f>'GENERALES NOTA 322'!B2:C2</f>
        <v>2024142736</v>
      </c>
      <c r="C3" s="50"/>
    </row>
    <row r="4" spans="1:3">
      <c r="A4" s="5" t="s">
        <v>3</v>
      </c>
      <c r="B4" s="50" t="str">
        <f>'GENERALES NOTA 322'!B3:C3</f>
        <v>SUPERINTENDENCIA FINANCIERA DE COLOMBIA DELEGATURA PARA FUNCIONES JURISDICCIONALES</v>
      </c>
      <c r="C4" s="50"/>
    </row>
    <row r="5" spans="1:3" ht="29.1" customHeight="1">
      <c r="A5" s="5" t="s">
        <v>5</v>
      </c>
      <c r="B5" s="50" t="str">
        <f>'GENERALES NOTA 322'!B4:C4</f>
        <v>ALLIANZ SEGUROS DE VIDA S.A.</v>
      </c>
      <c r="C5" s="50"/>
    </row>
    <row r="6" spans="1:3">
      <c r="A6" s="5" t="s">
        <v>7</v>
      </c>
      <c r="B6" s="50" t="str">
        <f>'GENERALES NOTA 322'!B5:C5</f>
        <v>CAMILO HINCAPIÉ GUTIÉRREZ</v>
      </c>
      <c r="C6" s="50"/>
    </row>
    <row r="7" spans="1:3" ht="43.5" customHeight="1">
      <c r="A7" s="5" t="s">
        <v>9</v>
      </c>
      <c r="B7" s="50" t="str">
        <f>'GENERALES NOTA 322'!B6:C6</f>
        <v>DEMANDA DIRECTA</v>
      </c>
      <c r="C7" s="50"/>
    </row>
    <row r="8" spans="1:3">
      <c r="A8" s="5" t="s">
        <v>149</v>
      </c>
      <c r="B8" s="50" t="s">
        <v>113</v>
      </c>
      <c r="C8" s="50"/>
    </row>
    <row r="9" spans="1:3">
      <c r="A9" s="12" t="s">
        <v>116</v>
      </c>
      <c r="B9" s="99"/>
      <c r="C9" s="99"/>
    </row>
    <row r="10" spans="1:3">
      <c r="A10" s="12" t="s">
        <v>150</v>
      </c>
      <c r="B10" s="50"/>
      <c r="C10" s="50"/>
    </row>
    <row r="11" spans="1:3">
      <c r="A11" s="12" t="s">
        <v>80</v>
      </c>
      <c r="B11" s="100"/>
      <c r="C11" s="96"/>
    </row>
    <row r="12" spans="1:3" ht="29.1">
      <c r="A12" s="5" t="s">
        <v>151</v>
      </c>
      <c r="B12" s="50"/>
      <c r="C12" s="50"/>
    </row>
    <row r="13" spans="1:3" ht="29.1">
      <c r="A13" s="5" t="s">
        <v>152</v>
      </c>
      <c r="B13" s="50"/>
      <c r="C13" s="50"/>
    </row>
    <row r="14" spans="1:3">
      <c r="A14" s="5" t="s">
        <v>153</v>
      </c>
      <c r="B14" s="97"/>
      <c r="C14" s="98"/>
    </row>
    <row r="15" spans="1:3">
      <c r="A15" s="12" t="s">
        <v>154</v>
      </c>
      <c r="B15" s="50"/>
      <c r="C15" s="50"/>
    </row>
    <row r="16" spans="1:3" ht="100.5" customHeight="1">
      <c r="A16" s="9" t="s">
        <v>155</v>
      </c>
      <c r="B16" s="96"/>
      <c r="C16" s="96"/>
    </row>
    <row r="17" ht="36.6" customHeight="1"/>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defaultColWidth="0" defaultRowHeight="14.45"/>
  <cols>
    <col min="1" max="1" width="54.42578125" customWidth="1"/>
    <col min="2" max="2" width="23.42578125" customWidth="1"/>
    <col min="3" max="3" width="98.85546875" customWidth="1"/>
    <col min="4" max="8" width="0" hidden="1" customWidth="1"/>
    <col min="9" max="16384" width="11.42578125" hidden="1"/>
  </cols>
  <sheetData>
    <row r="1" spans="1:3" ht="18.600000000000001">
      <c r="A1" s="104" t="s">
        <v>156</v>
      </c>
      <c r="B1" s="104"/>
      <c r="C1" s="104"/>
    </row>
    <row r="2" spans="1:3">
      <c r="A2" s="28" t="s">
        <v>40</v>
      </c>
      <c r="B2" s="97" t="str">
        <f>'[2]AUTOS NOTA 321'!B2:C2</f>
        <v xml:space="preserve">SINIESTRO   LEGIS </v>
      </c>
      <c r="C2" s="98"/>
    </row>
    <row r="3" spans="1:3" ht="23.45" customHeight="1">
      <c r="A3" s="5" t="s">
        <v>102</v>
      </c>
      <c r="B3" s="50" t="str">
        <f>'GENERALES NOTA 322'!B2:C2</f>
        <v>2024142736</v>
      </c>
      <c r="C3" s="50"/>
    </row>
    <row r="4" spans="1:3">
      <c r="A4" s="5" t="s">
        <v>103</v>
      </c>
      <c r="B4" s="50" t="str">
        <f>'GENERALES NOTA 322'!B3:C3</f>
        <v>SUPERINTENDENCIA FINANCIERA DE COLOMBIA DELEGATURA PARA FUNCIONES JURISDICCIONALES</v>
      </c>
      <c r="C4" s="50"/>
    </row>
    <row r="5" spans="1:3">
      <c r="A5" s="5" t="s">
        <v>104</v>
      </c>
      <c r="B5" s="50" t="str">
        <f>'GENERALES NOTA 322'!B4:C4</f>
        <v>ALLIANZ SEGUROS DE VIDA S.A.</v>
      </c>
      <c r="C5" s="50"/>
    </row>
    <row r="6" spans="1:3">
      <c r="A6" s="5" t="s">
        <v>105</v>
      </c>
      <c r="B6" s="50" t="str">
        <f>'GENERALES NOTA 322'!B5:C5</f>
        <v>CAMILO HINCAPIÉ GUTIÉRREZ</v>
      </c>
      <c r="C6" s="50"/>
    </row>
    <row r="7" spans="1:3">
      <c r="A7" s="5" t="s">
        <v>106</v>
      </c>
      <c r="B7" s="50" t="str">
        <f>'GENERALES NOTA 322'!B6:C6</f>
        <v>DEMANDA DIRECTA</v>
      </c>
      <c r="C7" s="50"/>
    </row>
    <row r="8" spans="1:3">
      <c r="A8" s="5" t="s">
        <v>149</v>
      </c>
      <c r="B8" s="50" t="str">
        <f>'GENERALES NOTA 325'!B8:C8</f>
        <v>PROBABLE GENERALES</v>
      </c>
      <c r="C8" s="50"/>
    </row>
    <row r="9" spans="1:3">
      <c r="A9" s="12" t="s">
        <v>116</v>
      </c>
      <c r="B9" s="101">
        <f>'GENERALES  NOTA 324 -478'!B17:C17</f>
        <v>100000000</v>
      </c>
      <c r="C9" s="101"/>
    </row>
    <row r="10" spans="1:3">
      <c r="A10" s="5" t="s">
        <v>157</v>
      </c>
      <c r="B10" s="102">
        <v>25000000</v>
      </c>
      <c r="C10" s="102"/>
    </row>
    <row r="11" spans="1:3" ht="41.1" customHeight="1">
      <c r="A11" s="5" t="s">
        <v>158</v>
      </c>
      <c r="B11" s="50"/>
      <c r="C11" s="50"/>
    </row>
    <row r="12" spans="1:3" ht="41.1" hidden="1" customHeight="1">
      <c r="A12" s="5" t="s">
        <v>159</v>
      </c>
      <c r="B12" s="50"/>
      <c r="C12" s="50"/>
    </row>
    <row r="13" spans="1:3" ht="18.75" customHeight="1">
      <c r="A13" s="5" t="s">
        <v>160</v>
      </c>
      <c r="B13" s="103"/>
      <c r="C13" s="103"/>
    </row>
    <row r="14" spans="1:3">
      <c r="A14" s="5" t="s">
        <v>161</v>
      </c>
      <c r="B14" s="50"/>
      <c r="C14" s="50"/>
    </row>
    <row r="20" spans="4:8">
      <c r="D20" t="str">
        <f t="shared" ref="D20:H20" si="0">UPPER(D18)</f>
        <v/>
      </c>
      <c r="E20" t="str">
        <f t="shared" si="0"/>
        <v/>
      </c>
      <c r="F20" t="str">
        <f t="shared" si="0"/>
        <v/>
      </c>
      <c r="G20" t="str">
        <f t="shared" si="0"/>
        <v/>
      </c>
      <c r="H20" t="str">
        <f t="shared" si="0"/>
        <v/>
      </c>
    </row>
    <row r="21" spans="4:8">
      <c r="D21" t="str">
        <f t="shared" ref="D21:H21" si="1">UPPER(D19)</f>
        <v/>
      </c>
      <c r="E21" t="str">
        <f t="shared" si="1"/>
        <v/>
      </c>
      <c r="F21" t="str">
        <f t="shared" si="1"/>
        <v/>
      </c>
      <c r="G21" t="str">
        <f t="shared" si="1"/>
        <v/>
      </c>
      <c r="H21" t="str">
        <f t="shared" si="1"/>
        <v/>
      </c>
    </row>
    <row r="22" spans="4:8">
      <c r="D22" t="str">
        <f t="shared" ref="D22:H22" si="2">UPPER(D20)</f>
        <v/>
      </c>
      <c r="E22" t="str">
        <f t="shared" si="2"/>
        <v/>
      </c>
      <c r="F22" t="str">
        <f t="shared" si="2"/>
        <v/>
      </c>
      <c r="G22" t="str">
        <f t="shared" si="2"/>
        <v/>
      </c>
      <c r="H22" t="str">
        <f t="shared" si="2"/>
        <v/>
      </c>
    </row>
    <row r="23" spans="4:8">
      <c r="D23" t="str">
        <f>UPPER(D21)</f>
        <v/>
      </c>
      <c r="E23" t="str">
        <f t="shared" ref="E23:H23" si="3">UPPER(E21)</f>
        <v/>
      </c>
      <c r="F23" t="str">
        <f t="shared" si="3"/>
        <v/>
      </c>
      <c r="G23" t="str">
        <f t="shared" si="3"/>
        <v/>
      </c>
      <c r="H23" t="str">
        <f t="shared" si="3"/>
        <v/>
      </c>
    </row>
    <row r="24" spans="4:8">
      <c r="D24" t="str">
        <f t="shared" ref="D24:H24" si="4">UPPER(D22)</f>
        <v/>
      </c>
      <c r="E24" t="str">
        <f t="shared" si="4"/>
        <v/>
      </c>
      <c r="F24" t="str">
        <f t="shared" si="4"/>
        <v/>
      </c>
      <c r="G24" t="str">
        <f t="shared" si="4"/>
        <v/>
      </c>
      <c r="H24" t="str">
        <f t="shared" si="4"/>
        <v/>
      </c>
    </row>
    <row r="25" spans="4:8">
      <c r="D25" t="str">
        <f t="shared" ref="D25:H25" si="5">UPPER(D23)</f>
        <v/>
      </c>
      <c r="E25" t="str">
        <f t="shared" si="5"/>
        <v/>
      </c>
      <c r="F25" t="str">
        <f t="shared" si="5"/>
        <v/>
      </c>
      <c r="G25" t="str">
        <f t="shared" si="5"/>
        <v/>
      </c>
      <c r="H25" t="str">
        <f t="shared" si="5"/>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defaultColWidth="0" defaultRowHeight="14.45"/>
  <cols>
    <col min="1" max="1" width="72.85546875" customWidth="1"/>
    <col min="2" max="2" width="39.85546875" customWidth="1"/>
    <col min="3" max="3" width="96.42578125" customWidth="1"/>
    <col min="4" max="16384" width="11.42578125" hidden="1"/>
  </cols>
  <sheetData>
    <row r="1" spans="1:3" ht="18.600000000000001">
      <c r="A1" s="104" t="s">
        <v>162</v>
      </c>
      <c r="B1" s="104"/>
      <c r="C1" s="104"/>
    </row>
    <row r="2" spans="1:3" ht="14.1" customHeight="1">
      <c r="A2" s="10" t="s">
        <v>40</v>
      </c>
      <c r="B2" s="97" t="str">
        <f>'[2]AUTOS NOTA 321'!B2:C2</f>
        <v xml:space="preserve">SINIESTRO   LEGIS </v>
      </c>
      <c r="C2" s="98"/>
    </row>
    <row r="3" spans="1:3">
      <c r="A3" s="5" t="s">
        <v>102</v>
      </c>
      <c r="B3" s="50" t="str">
        <f>'GENERALES NOTA 322'!B2:C2</f>
        <v>2024142736</v>
      </c>
      <c r="C3" s="50"/>
    </row>
    <row r="4" spans="1:3">
      <c r="A4" s="5" t="s">
        <v>103</v>
      </c>
      <c r="B4" s="50" t="str">
        <f>'GENERALES NOTA 322'!B3:C3</f>
        <v>SUPERINTENDENCIA FINANCIERA DE COLOMBIA DELEGATURA PARA FUNCIONES JURISDICCIONALES</v>
      </c>
      <c r="C4" s="50"/>
    </row>
    <row r="5" spans="1:3">
      <c r="A5" s="5" t="s">
        <v>104</v>
      </c>
      <c r="B5" s="50" t="str">
        <f>'GENERALES NOTA 322'!B4:C4</f>
        <v>ALLIANZ SEGUROS DE VIDA S.A.</v>
      </c>
      <c r="C5" s="50"/>
    </row>
    <row r="6" spans="1:3">
      <c r="A6" s="5" t="s">
        <v>105</v>
      </c>
      <c r="B6" s="50" t="str">
        <f>'GENERALES NOTA 322'!B5:C5</f>
        <v>CAMILO HINCAPIÉ GUTIÉRREZ</v>
      </c>
      <c r="C6" s="50"/>
    </row>
    <row r="7" spans="1:3">
      <c r="A7" s="5" t="s">
        <v>106</v>
      </c>
      <c r="B7" s="50" t="str">
        <f>'GENERALES NOTA 322'!B6:C6</f>
        <v>DEMANDA DIRECTA</v>
      </c>
      <c r="C7" s="50"/>
    </row>
    <row r="8" spans="1:3">
      <c r="A8" s="5" t="s">
        <v>163</v>
      </c>
      <c r="B8" s="50" t="str">
        <f>'GENERALES NOTA 325'!B8:C8</f>
        <v>PROBABLE GENERALES</v>
      </c>
      <c r="C8" s="50"/>
    </row>
    <row r="9" spans="1:3" ht="24" customHeight="1">
      <c r="A9" s="5" t="s">
        <v>164</v>
      </c>
      <c r="B9" s="50"/>
      <c r="C9" s="50"/>
    </row>
    <row r="10" spans="1:3" ht="88.5" customHeight="1">
      <c r="A10" s="5" t="s">
        <v>165</v>
      </c>
      <c r="B10" s="50"/>
      <c r="C10" s="50"/>
    </row>
    <row r="11" spans="1:3" ht="43.5" customHeight="1">
      <c r="A11" s="107"/>
      <c r="B11" s="107"/>
      <c r="C11" s="107"/>
    </row>
    <row r="12" spans="1:3" hidden="1">
      <c r="A12" s="108"/>
      <c r="B12" s="108"/>
      <c r="C12" s="108"/>
    </row>
    <row r="13" spans="1:3" ht="18.600000000000001">
      <c r="A13" s="104" t="s">
        <v>166</v>
      </c>
      <c r="B13" s="104"/>
      <c r="C13" s="104"/>
    </row>
    <row r="14" spans="1:3">
      <c r="A14" s="19" t="s">
        <v>112</v>
      </c>
      <c r="B14" s="84" t="s">
        <v>167</v>
      </c>
      <c r="C14" s="85"/>
    </row>
    <row r="15" spans="1:3" ht="29.1">
      <c r="A15" s="17" t="s">
        <v>114</v>
      </c>
      <c r="B15" s="82"/>
      <c r="C15" s="83"/>
    </row>
    <row r="16" spans="1:3" ht="29.1">
      <c r="A16" s="11" t="s">
        <v>115</v>
      </c>
      <c r="B16" s="90">
        <f>((C18+C19+C21+C22)-C25)*C24*C26</f>
        <v>100000000</v>
      </c>
      <c r="C16" s="90"/>
    </row>
    <row r="17" spans="1:3">
      <c r="A17" s="19" t="s">
        <v>116</v>
      </c>
      <c r="B17" s="94" t="s">
        <v>24</v>
      </c>
      <c r="C17" s="95"/>
    </row>
    <row r="18" spans="1:3">
      <c r="A18" s="92"/>
      <c r="B18" s="18" t="s">
        <v>25</v>
      </c>
      <c r="C18" s="15">
        <v>100000000</v>
      </c>
    </row>
    <row r="19" spans="1:3">
      <c r="A19" s="93"/>
      <c r="B19" s="18" t="s">
        <v>26</v>
      </c>
      <c r="C19" s="15">
        <v>0</v>
      </c>
    </row>
    <row r="20" spans="1:3">
      <c r="A20" s="93"/>
      <c r="B20" s="88" t="s">
        <v>27</v>
      </c>
      <c r="C20" s="89"/>
    </row>
    <row r="21" spans="1:3">
      <c r="A21" s="93"/>
      <c r="B21" s="18" t="s">
        <v>109</v>
      </c>
      <c r="C21" s="15">
        <v>0</v>
      </c>
    </row>
    <row r="22" spans="1:3" ht="29.1">
      <c r="A22" s="93"/>
      <c r="B22" s="18" t="s">
        <v>117</v>
      </c>
      <c r="C22" s="15">
        <v>0</v>
      </c>
    </row>
    <row r="23" spans="1:3">
      <c r="A23" s="93"/>
      <c r="B23" s="88" t="s">
        <v>118</v>
      </c>
      <c r="C23" s="89"/>
    </row>
    <row r="24" spans="1:3">
      <c r="A24" s="21"/>
      <c r="B24" s="18" t="s">
        <v>119</v>
      </c>
      <c r="C24" s="22">
        <v>1</v>
      </c>
    </row>
    <row r="25" spans="1:3">
      <c r="A25" s="23"/>
      <c r="B25" s="18" t="s">
        <v>50</v>
      </c>
      <c r="C25" s="24">
        <v>0</v>
      </c>
    </row>
    <row r="26" spans="1:3">
      <c r="A26" s="23"/>
      <c r="B26" s="18" t="s">
        <v>120</v>
      </c>
      <c r="C26" s="22">
        <v>1</v>
      </c>
    </row>
    <row r="27" spans="1:3">
      <c r="A27" s="14" t="s">
        <v>121</v>
      </c>
      <c r="B27" s="90">
        <f>IFERROR(B16*(VLOOKUP(B14,Hoja2!$G$1:$H$6,2,0)),16666)</f>
        <v>16666</v>
      </c>
      <c r="C27" s="90"/>
    </row>
    <row r="28" spans="1:3" ht="95.25" customHeight="1">
      <c r="A28" s="29" t="s">
        <v>168</v>
      </c>
      <c r="B28" s="105"/>
      <c r="C28" s="106"/>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169</v>
      </c>
    </row>
    <row r="2" spans="1:1">
      <c r="A2"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defaultColWidth="11.42578125" defaultRowHeight="14.45"/>
  <cols>
    <col min="4" max="4" width="20.140625" bestFit="1" customWidth="1"/>
    <col min="5" max="5" width="42.85546875" bestFit="1" customWidth="1"/>
    <col min="7" max="7" width="33.42578125" customWidth="1"/>
    <col min="14" max="14" width="20.5703125" customWidth="1"/>
  </cols>
  <sheetData>
    <row r="1" spans="1:14">
      <c r="A1" s="8" t="s">
        <v>52</v>
      </c>
      <c r="B1" t="s">
        <v>59</v>
      </c>
      <c r="C1" s="8" t="s">
        <v>60</v>
      </c>
      <c r="D1" s="8" t="s">
        <v>67</v>
      </c>
      <c r="E1" s="3" t="s">
        <v>68</v>
      </c>
      <c r="F1" s="2" t="s">
        <v>111</v>
      </c>
      <c r="G1" s="2" t="s">
        <v>113</v>
      </c>
      <c r="H1" s="4">
        <v>0.7</v>
      </c>
      <c r="I1" t="s">
        <v>170</v>
      </c>
      <c r="J1" t="s">
        <v>171</v>
      </c>
      <c r="L1" t="s">
        <v>172</v>
      </c>
      <c r="N1" s="2" t="s">
        <v>173</v>
      </c>
    </row>
    <row r="2" spans="1:14">
      <c r="A2" t="s">
        <v>53</v>
      </c>
      <c r="B2" t="s">
        <v>66</v>
      </c>
      <c r="C2" t="s">
        <v>174</v>
      </c>
      <c r="D2" s="2" t="s">
        <v>175</v>
      </c>
      <c r="E2" s="1" t="s">
        <v>69</v>
      </c>
      <c r="F2" s="2" t="s">
        <v>167</v>
      </c>
      <c r="G2" s="2" t="s">
        <v>176</v>
      </c>
      <c r="H2" s="4">
        <v>0.25</v>
      </c>
      <c r="I2" t="s">
        <v>177</v>
      </c>
      <c r="J2" t="s">
        <v>178</v>
      </c>
      <c r="L2" t="s">
        <v>10</v>
      </c>
      <c r="N2" s="2" t="s">
        <v>179</v>
      </c>
    </row>
    <row r="3" spans="1:14">
      <c r="A3" t="s">
        <v>180</v>
      </c>
      <c r="C3" t="s">
        <v>181</v>
      </c>
      <c r="D3" s="2" t="s">
        <v>182</v>
      </c>
      <c r="E3" s="1" t="s">
        <v>183</v>
      </c>
      <c r="F3" s="2" t="s">
        <v>184</v>
      </c>
      <c r="G3" s="2" t="s">
        <v>185</v>
      </c>
      <c r="H3" s="4">
        <v>0.55000000000000004</v>
      </c>
      <c r="I3" t="s">
        <v>186</v>
      </c>
      <c r="J3" t="s">
        <v>187</v>
      </c>
      <c r="N3" s="2" t="s">
        <v>167</v>
      </c>
    </row>
    <row r="4" spans="1:14">
      <c r="A4" t="s">
        <v>188</v>
      </c>
      <c r="C4" t="s">
        <v>61</v>
      </c>
      <c r="E4" s="1" t="s">
        <v>189</v>
      </c>
      <c r="G4" s="2" t="s">
        <v>190</v>
      </c>
      <c r="H4" s="4">
        <v>0.15</v>
      </c>
      <c r="I4" t="s">
        <v>191</v>
      </c>
      <c r="J4" t="s">
        <v>192</v>
      </c>
      <c r="N4" s="2"/>
    </row>
    <row r="5" spans="1:14">
      <c r="A5" t="s">
        <v>193</v>
      </c>
      <c r="E5" s="1" t="s">
        <v>194</v>
      </c>
      <c r="G5" s="2" t="s">
        <v>195</v>
      </c>
      <c r="H5" s="4">
        <v>0.7</v>
      </c>
      <c r="I5" t="s">
        <v>196</v>
      </c>
      <c r="J5" t="s">
        <v>197</v>
      </c>
      <c r="N5" s="2"/>
    </row>
    <row r="6" spans="1:14">
      <c r="E6" s="1" t="s">
        <v>198</v>
      </c>
      <c r="G6" s="2" t="s">
        <v>199</v>
      </c>
      <c r="H6" s="4">
        <v>0.3</v>
      </c>
      <c r="J6" t="s">
        <v>200</v>
      </c>
      <c r="N6" s="2"/>
    </row>
    <row r="7" spans="1:14">
      <c r="E7" s="1" t="s">
        <v>201</v>
      </c>
      <c r="G7" s="2" t="s">
        <v>167</v>
      </c>
      <c r="N7" s="2" t="s">
        <v>167</v>
      </c>
    </row>
    <row r="8" spans="1:14">
      <c r="E8" s="1" t="s">
        <v>202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2024-11-27T21:54:12Z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