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https://allianzms-my.sharepoint.com/personal/angela_romero_allianz_co/Documents/Archivos de chat de Microsoft Teams/ANGELA/PROCESOS JUDICIALES/NEIVA/MARIA ANTONIA CASILIMA DE CAICEDO/"/>
    </mc:Choice>
  </mc:AlternateContent>
  <xr:revisionPtr revIDLastSave="33" documentId="8_{78A2CC93-EF96-49BF-B040-525765DD47CA}" xr6:coauthVersionLast="47" xr6:coauthVersionMax="47" xr10:uidLastSave="{79334CF5-7D13-4A0B-BB1F-EF455859F4C4}"/>
  <bookViews>
    <workbookView xWindow="-110" yWindow="-110" windowWidth="19420" windowHeight="10300" activeTab="1"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8" l="1"/>
  <c r="B2" i="17"/>
  <c r="B2" i="14"/>
  <c r="B16" i="18"/>
  <c r="B27" i="18" s="1"/>
  <c r="B8" i="18"/>
  <c r="H20" i="17"/>
  <c r="H22" i="17" s="1"/>
  <c r="H24" i="17" s="1"/>
  <c r="G20" i="17"/>
  <c r="G22" i="17" s="1"/>
  <c r="G24" i="17" s="1"/>
  <c r="F20" i="17"/>
  <c r="F22" i="17" s="1"/>
  <c r="F24" i="17" s="1"/>
  <c r="E20" i="17"/>
  <c r="E22" i="17" s="1"/>
  <c r="E24" i="17" s="1"/>
  <c r="D20" i="17"/>
  <c r="D22" i="17" s="1"/>
  <c r="D24" i="17" s="1"/>
  <c r="H19" i="17"/>
  <c r="H21" i="17" s="1"/>
  <c r="H23" i="17" s="1"/>
  <c r="G19" i="17"/>
  <c r="G21" i="17" s="1"/>
  <c r="G23" i="17" s="1"/>
  <c r="F19" i="17"/>
  <c r="F21" i="17" s="1"/>
  <c r="F23" i="17" s="1"/>
  <c r="E19" i="17"/>
  <c r="E21" i="17" s="1"/>
  <c r="E23" i="17" s="1"/>
  <c r="D19" i="17"/>
  <c r="D21" i="17" s="1"/>
  <c r="D23" i="17" s="1"/>
  <c r="B4" i="11"/>
  <c r="B6" i="11"/>
  <c r="B7" i="11"/>
  <c r="B2" i="11"/>
  <c r="D34" i="5"/>
  <c r="D35" i="5"/>
  <c r="B8" i="17"/>
  <c r="B7" i="18"/>
  <c r="B6" i="18"/>
  <c r="B5" i="18"/>
  <c r="B4" i="18"/>
  <c r="B3" i="18"/>
  <c r="B7" i="17"/>
  <c r="B6" i="17"/>
  <c r="B5" i="17"/>
  <c r="B4" i="17"/>
  <c r="B3" i="17"/>
  <c r="B17" i="11"/>
  <c r="C11" i="11"/>
  <c r="C10" i="11"/>
  <c r="B7" i="10"/>
  <c r="B7" i="14"/>
  <c r="B6" i="14"/>
  <c r="B5" i="14"/>
  <c r="B4" i="14"/>
  <c r="B3" i="14"/>
  <c r="B15" i="5"/>
  <c r="B8" i="11" s="1"/>
  <c r="B4" i="10"/>
  <c r="B5" i="10"/>
  <c r="B5" i="11" s="1"/>
  <c r="B6" i="10"/>
  <c r="B3" i="10"/>
  <c r="B3" i="11" s="1"/>
  <c r="B28" i="11" l="1"/>
  <c r="B9" i="17"/>
</calcChain>
</file>

<file path=xl/sharedStrings.xml><?xml version="1.0" encoding="utf-8"?>
<sst xmlns="http://schemas.openxmlformats.org/spreadsheetml/2006/main" count="295" uniqueCount="199">
  <si>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</si>
  <si>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</si>
  <si>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</si>
  <si>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</si>
  <si>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</si>
  <si>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</si>
  <si>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</si>
  <si>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</si>
  <si>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</si>
  <si>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</si>
  <si>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</si>
  <si>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</si>
  <si>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</si>
  <si>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</si>
  <si>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</si>
  <si>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</si>
  <si>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</si>
  <si>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</si>
  <si>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</si>
  <si>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</si>
  <si>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</si>
  <si>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</si>
  <si>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</si>
  <si>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</si>
  <si>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</si>
  <si>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</si>
  <si>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</si>
  <si>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</si>
  <si>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Radicado(23 digitos)</t>
  </si>
  <si>
    <t>Juzgado</t>
  </si>
  <si>
    <t>Demandado</t>
  </si>
  <si>
    <t xml:space="preserve">Demandante </t>
  </si>
  <si>
    <t>Tipo de vinculacion compañía</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</si>
  <si>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</si>
  <si>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</si>
  <si>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</si>
  <si>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</si>
  <si>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</si>
  <si>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</si>
  <si>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</si>
  <si>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</si>
  <si>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</si>
  <si>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</si>
  <si>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</si>
  <si>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</si>
  <si>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</si>
  <si>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</si>
  <si>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</si>
  <si>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</si>
  <si>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</si>
  <si>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</si>
  <si>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</si>
  <si>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VISTO BUENO OUTSOUCING</t>
  </si>
  <si>
    <t xml:space="preserve">CONTINGENCIA </t>
  </si>
  <si>
    <t>COMENTARIOS CLASIFICACIÓN Y VALOR CONTINGENCIA</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</si>
  <si>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</si>
  <si>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</si>
  <si>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</si>
  <si>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</si>
  <si>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</si>
  <si>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</si>
  <si>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</si>
  <si>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</si>
  <si>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</si>
  <si>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</si>
  <si>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</si>
  <si>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</si>
  <si>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</si>
  <si>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</si>
  <si>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</si>
  <si>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</si>
  <si>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</si>
  <si>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</si>
  <si>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</si>
  <si>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</si>
  <si>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de las pretensiones totales de la demanda (en pesos no en SMMLV)</t>
  </si>
  <si>
    <t>Perjuicios reclamados  (en pesos no en SMMLV)</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</si>
  <si>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</si>
  <si>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</si>
  <si>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</si>
  <si>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</si>
  <si>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</si>
  <si>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</si>
  <si>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</si>
  <si>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</si>
  <si>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</si>
  <si>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</si>
  <si>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</si>
  <si>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</si>
  <si>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</si>
  <si>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</si>
  <si>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</si>
  <si>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</si>
  <si>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</si>
  <si>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</si>
  <si>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</si>
  <si>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</si>
  <si>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</si>
  <si>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</si>
  <si>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</si>
  <si>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</si>
  <si>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</si>
  <si>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</si>
  <si>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</si>
  <si>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</si>
  <si>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</si>
  <si>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</si>
  <si>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</si>
  <si>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</si>
  <si>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</si>
  <si>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</si>
  <si>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</si>
  <si>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</si>
  <si>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</si>
  <si>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</si>
  <si>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</si>
  <si>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</si>
  <si>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</si>
  <si>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</si>
  <si>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</si>
  <si>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</si>
  <si>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</si>
  <si>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</si>
  <si>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</si>
  <si>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</si>
  <si>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</si>
  <si>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</si>
  <si>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</si>
  <si>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</si>
  <si>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</si>
  <si>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</si>
  <si>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</si>
  <si>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</si>
  <si>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</si>
  <si>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ACTUALIZACION DE CONTINGENCIA  </t>
  </si>
  <si>
    <t>COMENTARIO Y MOTIVO DE ACTUALIZACIÓN DE CONTINGENCIA</t>
  </si>
  <si>
    <t xml:space="preserve">SI </t>
  </si>
  <si>
    <t>SI</t>
  </si>
  <si>
    <t>PROBABLE GENERALES</t>
  </si>
  <si>
    <t xml:space="preserve">Situcion Laboral </t>
  </si>
  <si>
    <t>Acompañante motorista</t>
  </si>
  <si>
    <t xml:space="preserve">PROBABLE </t>
  </si>
  <si>
    <t>OCURRENCIA</t>
  </si>
  <si>
    <t>CEDIDO</t>
  </si>
  <si>
    <t>FACULTATIVO</t>
  </si>
  <si>
    <t xml:space="preserve">Objetado por la Compañía </t>
  </si>
  <si>
    <t>EVENTUAL GENERALES</t>
  </si>
  <si>
    <t xml:space="preserve">Ocupado-trabajador cuenta ajena </t>
  </si>
  <si>
    <t xml:space="preserve">Ciclista </t>
  </si>
  <si>
    <t>DEMANDA DIRECTA</t>
  </si>
  <si>
    <t xml:space="preserve">EVENTUAL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</si>
  <si>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</si>
  <si>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</si>
  <si>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</si>
  <si>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</si>
  <si>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</si>
  <si>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</si>
  <si>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</si>
  <si>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</si>
  <si>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</si>
  <si>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</si>
  <si>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</si>
  <si>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</si>
  <si>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</si>
  <si>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</si>
  <si>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</si>
  <si>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</si>
  <si>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</si>
  <si>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</si>
  <si>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</si>
  <si>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</si>
  <si>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</si>
  <si>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</si>
  <si>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</si>
  <si>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</si>
  <si>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41001310300520240022800</t>
  </si>
  <si>
    <t>JUZGADO 5 CIVIL DEL CIRCUITO DE NEIVA</t>
  </si>
  <si>
    <t>MARIA ANTONIA CASILIMA DE CAICEDO, YICELA CAICEDO CASILIMA, HERNEY CAICEDO CASILIMA, DORIS CAICEDO CASILIMA, ORLANDO CAICEDO CASILIMA, ANA YIBE CAICEDO CASILIMA, ALFARY CAICEDO CASILIMA, NIDIA CAICEDO CASILIMA  Y HELMER CAICEDO CASILIMA.</t>
  </si>
  <si>
    <t>CLINICA UROS S.A.S.</t>
  </si>
  <si>
    <t xml:space="preserve">MARIA ANTONIA CASILIMA DE CAICEDO. </t>
  </si>
  <si>
    <t>20 DE MAYO DE 2024</t>
  </si>
  <si>
    <t>08 DE JULIO DE 2024</t>
  </si>
  <si>
    <t>RC PROFESIONAL</t>
  </si>
  <si>
    <t>Daño Moral</t>
  </si>
  <si>
    <t>Daño a la Vida de Relación</t>
  </si>
  <si>
    <t>813.011.577-4</t>
  </si>
  <si>
    <t>02 de diciembre de 2024</t>
  </si>
  <si>
    <t>11 de diciembre de 2024</t>
  </si>
  <si>
    <t>30 de enero de 2025</t>
  </si>
  <si>
    <t xml:space="preserve"> 022113273/0 y 022292076</t>
  </si>
  <si>
    <t xml:space="preserve">27 de abril de 2018 </t>
  </si>
  <si>
    <t xml:space="preserve">1.	El 20 de septiembre de 2017 la señora María Antonia Casilima consultó en la Clínica Bello Horizonte por dolor de rodilla de 3 años de evolución y se le indicó que requeria un reemplazo total de rodilla derecha, por tal motivo el día 20 de abril de 2018 se realizó el reemplazo total tricompartimental de rodilla derecha en la misma entidad de cuya recuperación fue dada de alta el 23 de abril de 2018.
2.	El 17 de abril de 2018 la señora Casilima ingresó por el servicio de urgencias de la Clínica Uros S.A.S por presentar dolor en miembro inferior.
3.	Debido al dolor presentado fue valorada por neurología, quien en resonancia magnética encuentra hernia discal extruida L4-5 y por ello se le realiza cirugía el 10 de mayo de 2018 de la cual es dada de alta el 16 de mayo de 2018.
4.	El 23 de mayo de 2018 ingresó nuevamente a la Clínica Uros S.A.S indicando tener fiebre y malestar general.
5.	El día 29 de mayo de 2018 se confirmó la presencia de Staphylococus aereus meticilino resistente y se continuó tratamiento farmacológico hospitalario.
6.	El 10 de junio de 2018 se realizó astroscopia con sinovectomia y procedimiento quirúrgico de extracción de cuerpos libres intra articulares de rodilla debido a secreción de material purulento de la herida quirúrgica en rodilla derecha.
7.	El 05 de julio de 2018 se dio egreso a la señora Maria Antonia Casilima del servicio de hospitalización de la Clínica Uros S.A.S. Sin embargo, menciona la demandante que las atenciones derivadas de la presencia de esta bacteria continuaron en otras instituciones hasta el 31 de agosto de 2020. Además refiere que la bacteria adquirida presuntamente en clínica uros generó que despues de retirarle el espaciador de la rodilla no pudiera volver a caminar. </t>
  </si>
  <si>
    <t>SINIESTRO  147790256 APL 214631</t>
  </si>
  <si>
    <t xml:space="preserve">RC PROFESIONAL </t>
  </si>
  <si>
    <t>10% DE LA PERDIDA, MINIMO $4.400.000</t>
  </si>
  <si>
    <t>26/06/2017- 26/06/2018</t>
  </si>
  <si>
    <t xml:space="preserve">• Disminución de la suma asegurada por pago de indemnizaciones con cargo a la PÓLIZA 22113273
</t>
  </si>
  <si>
    <t xml:space="preserve">Consultada la siniestralidad a corte de diciembre de 2024, no se evidencian pagos en la garantia de RC Profesional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</si>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</sst>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_-&quot;$&quot;\ * #,##0_-;\-&quot;$&quot;\ * #,##0_-;_-&quot;$&quot;\ * &quot;-&quot;??_-;_-@_-"/>
    <numFmt numFmtId="165" formatCode="&quot;$&quot;\ #,##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0" fillId="0" borderId="9" xfId="0" applyBorder="1" applyAlignment="1" applyProtection="1">
      <alignment horizontal="justify" vertical="top"/>
      <protection locked="0"/>
    </xf>
    <xf numFmtId="9" fontId="0" fillId="0" borderId="9" xfId="2" applyFont="1" applyBorder="1" applyAlignment="1" applyProtection="1">
      <alignment horizontal="center" vertical="top"/>
      <protection locked="0"/>
    </xf>
    <xf numFmtId="0" fontId="5" fillId="2" borderId="1" xfId="0" applyFont="1" applyFill="1" applyBorder="1" applyAlignment="1">
      <alignment horizontal="justify" vertical="top"/>
    </xf>
    <xf numFmtId="0" fontId="4" fillId="2" borderId="1" xfId="0" applyFont="1" applyFill="1" applyBorder="1" applyAlignment="1">
      <alignment horizontal="justify" vertical="center"/>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7" fillId="2" borderId="4" xfId="0" applyFont="1" applyFill="1" applyBorder="1" applyAlignment="1">
      <alignment horizontal="center" vertical="top"/>
    </xf>
    <xf numFmtId="0" fontId="2" fillId="0" borderId="2" xfId="0" applyFont="1" applyBorder="1" applyAlignment="1">
      <alignment horizontal="center" vertical="top"/>
    </xf>
    <xf numFmtId="0" fontId="0" fillId="0" borderId="3" xfId="0" applyBorder="1" applyAlignment="1">
      <alignment horizontal="center" vertical="top"/>
    </xf>
    <xf numFmtId="0" fontId="0" fillId="0" borderId="2"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2" xfId="0" applyBorder="1" applyAlignment="1" applyProtection="1">
      <alignment horizontal="justify" vertical="top"/>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165" fontId="0" fillId="5" borderId="1" xfId="1" applyNumberFormat="1" applyFont="1" applyFill="1" applyBorder="1" applyAlignment="1">
      <alignment horizontal="justify" vertical="top"/>
    </xf>
    <xf numFmtId="165" fontId="0" fillId="5" borderId="1" xfId="3" applyNumberFormat="1" applyFont="1" applyFill="1" applyBorder="1" applyAlignment="1">
      <alignment horizontal="center"/>
    </xf>
    <xf numFmtId="0" fontId="0" fillId="5" borderId="1" xfId="0" applyFill="1" applyBorder="1" applyAlignment="1">
      <alignment horizontal="justify" vertical="top"/>
    </xf>
    <xf numFmtId="0" fontId="3" fillId="2" borderId="4" xfId="0" applyFont="1" applyFill="1" applyBorder="1" applyAlignment="1">
      <alignment horizontal="center" vertical="top"/>
    </xf>
    <xf numFmtId="42" fontId="0" fillId="5" borderId="1" xfId="1" applyFont="1" applyFill="1" applyBorder="1" applyAlignment="1">
      <alignment horizontal="center" vertical="top"/>
    </xf>
    <xf numFmtId="0" fontId="0" fillId="7" borderId="1" xfId="0" applyFill="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3" fontId="0" fillId="0" borderId="2" xfId="0" applyNumberFormat="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zoomScale="80" zoomScaleNormal="80" workbookViewId="0">
      <selection activeCell="B6" sqref="B6:C6"/>
    </sheetView>
  </sheetViews>
  <sheetFormatPr baseColWidth="10" defaultColWidth="0" defaultRowHeight="14.5" x14ac:dyDescent="0.35"/>
  <cols>
    <col min="1" max="1" width="92.6328125" style="7" customWidth="1"/>
    <col min="2" max="2" width="63.81640625" style="7" customWidth="1"/>
    <col min="3" max="3" width="75.1796875" style="7" customWidth="1"/>
    <col min="4" max="16384" width="11.453125" style="2" hidden="1"/>
  </cols>
  <sheetData>
    <row r="1" spans="1:3" ht="28.5" customHeight="1" x14ac:dyDescent="0.35">
      <c r="A1" s="45" t="s">
        <v>0</v>
      </c>
      <c r="B1" s="45"/>
      <c r="C1" s="45"/>
    </row>
    <row r="2" spans="1:3" x14ac:dyDescent="0.35">
      <c r="A2" s="5" t="s">
        <v>1</v>
      </c>
      <c r="B2" s="48" t="s">
        <v>175</v>
      </c>
      <c r="C2" s="49"/>
    </row>
    <row r="3" spans="1:3" x14ac:dyDescent="0.35">
      <c r="A3" s="5" t="s">
        <v>2</v>
      </c>
      <c r="B3" s="46" t="s">
        <v>176</v>
      </c>
      <c r="C3" s="47"/>
    </row>
    <row r="4" spans="1:3" x14ac:dyDescent="0.35">
      <c r="A4" s="5" t="s">
        <v>3</v>
      </c>
      <c r="B4" s="46" t="s">
        <v>178</v>
      </c>
      <c r="C4" s="47"/>
    </row>
    <row r="5" spans="1:3" ht="14.5" customHeight="1" x14ac:dyDescent="0.35">
      <c r="A5" s="5" t="s">
        <v>4</v>
      </c>
      <c r="B5" s="46" t="s">
        <v>177</v>
      </c>
      <c r="C5" s="47"/>
    </row>
    <row r="6" spans="1:3" x14ac:dyDescent="0.35">
      <c r="A6" s="5" t="s">
        <v>5</v>
      </c>
      <c r="B6" s="50" t="s">
        <v>6</v>
      </c>
      <c r="C6" s="50"/>
    </row>
    <row r="7" spans="1:3" x14ac:dyDescent="0.35">
      <c r="A7" s="5" t="s">
        <v>7</v>
      </c>
      <c r="B7" s="46" t="s">
        <v>179</v>
      </c>
      <c r="C7" s="47"/>
    </row>
    <row r="8" spans="1:3" x14ac:dyDescent="0.35">
      <c r="A8" s="5" t="s">
        <v>8</v>
      </c>
      <c r="B8" s="43" t="s">
        <v>190</v>
      </c>
      <c r="C8" s="44"/>
    </row>
    <row r="9" spans="1:3" x14ac:dyDescent="0.35">
      <c r="A9" s="5" t="s">
        <v>9</v>
      </c>
      <c r="B9" s="43" t="s">
        <v>180</v>
      </c>
      <c r="C9" s="44"/>
    </row>
    <row r="10" spans="1:3" x14ac:dyDescent="0.35">
      <c r="A10" s="5" t="s">
        <v>10</v>
      </c>
      <c r="B10" s="43" t="s">
        <v>181</v>
      </c>
      <c r="C10" s="44"/>
    </row>
    <row r="11" spans="1:3" ht="23.25" customHeight="1" x14ac:dyDescent="0.35">
      <c r="A11" s="5" t="s">
        <v>11</v>
      </c>
      <c r="B11" s="43" t="s">
        <v>182</v>
      </c>
      <c r="C11" s="44"/>
    </row>
    <row r="12" spans="1:3" x14ac:dyDescent="0.35">
      <c r="A12" s="52" t="s">
        <v>12</v>
      </c>
      <c r="B12" s="53" t="s">
        <v>191</v>
      </c>
      <c r="C12" s="50"/>
    </row>
    <row r="13" spans="1:3" ht="30" customHeight="1" x14ac:dyDescent="0.35">
      <c r="A13" s="52"/>
      <c r="B13" s="50"/>
      <c r="C13" s="50"/>
    </row>
    <row r="14" spans="1:3" ht="73.5" customHeight="1" x14ac:dyDescent="0.35">
      <c r="A14" s="52"/>
      <c r="B14" s="50"/>
      <c r="C14" s="50"/>
    </row>
    <row r="15" spans="1:3" x14ac:dyDescent="0.35">
      <c r="A15" s="5" t="s">
        <v>13</v>
      </c>
      <c r="B15" s="56">
        <f>SUM(C17,C18,C20,C21,C23)</f>
        <v>598000000</v>
      </c>
      <c r="C15" s="57"/>
    </row>
    <row r="16" spans="1:3" ht="33.75" customHeight="1" x14ac:dyDescent="0.35">
      <c r="A16" s="58" t="s">
        <v>14</v>
      </c>
      <c r="B16" s="59" t="s">
        <v>15</v>
      </c>
      <c r="C16" s="59"/>
    </row>
    <row r="17" spans="1:3" ht="33.75" customHeight="1" x14ac:dyDescent="0.35">
      <c r="A17" s="58"/>
      <c r="B17" s="11" t="s">
        <v>16</v>
      </c>
      <c r="C17" s="6"/>
    </row>
    <row r="18" spans="1:3" ht="33.75" customHeight="1" x14ac:dyDescent="0.35">
      <c r="A18" s="58"/>
      <c r="B18" s="11" t="s">
        <v>17</v>
      </c>
      <c r="C18" s="6"/>
    </row>
    <row r="19" spans="1:3" x14ac:dyDescent="0.35">
      <c r="A19" s="58"/>
      <c r="B19" s="60" t="s">
        <v>18</v>
      </c>
      <c r="C19" s="61"/>
    </row>
    <row r="20" spans="1:3" x14ac:dyDescent="0.35">
      <c r="A20" s="58"/>
      <c r="B20" s="11" t="s">
        <v>183</v>
      </c>
      <c r="C20" s="6">
        <v>468000000</v>
      </c>
    </row>
    <row r="21" spans="1:3" x14ac:dyDescent="0.35">
      <c r="A21" s="58"/>
      <c r="B21" s="11" t="s">
        <v>184</v>
      </c>
      <c r="C21" s="6">
        <v>130000000</v>
      </c>
    </row>
    <row r="22" spans="1:3" x14ac:dyDescent="0.35">
      <c r="A22" s="58"/>
      <c r="B22" s="60" t="s">
        <v>19</v>
      </c>
      <c r="C22" s="61"/>
    </row>
    <row r="23" spans="1:3" x14ac:dyDescent="0.35">
      <c r="A23" s="58"/>
      <c r="B23" s="11"/>
      <c r="C23" s="16"/>
    </row>
    <row r="24" spans="1:3" x14ac:dyDescent="0.35">
      <c r="A24" s="5" t="s">
        <v>20</v>
      </c>
      <c r="B24" s="50" t="s">
        <v>178</v>
      </c>
      <c r="C24" s="50"/>
    </row>
    <row r="25" spans="1:3" x14ac:dyDescent="0.35">
      <c r="A25" s="5" t="s">
        <v>21</v>
      </c>
      <c r="B25" s="50" t="s">
        <v>185</v>
      </c>
      <c r="C25" s="50"/>
    </row>
    <row r="26" spans="1:3" x14ac:dyDescent="0.35">
      <c r="A26" s="5" t="s">
        <v>22</v>
      </c>
      <c r="B26" s="50" t="s">
        <v>189</v>
      </c>
      <c r="C26" s="50"/>
    </row>
    <row r="27" spans="1:3" x14ac:dyDescent="0.35">
      <c r="A27" s="5" t="s">
        <v>23</v>
      </c>
      <c r="B27" s="54" t="s">
        <v>186</v>
      </c>
      <c r="C27" s="55"/>
    </row>
    <row r="28" spans="1:3" x14ac:dyDescent="0.35">
      <c r="A28" s="5" t="s">
        <v>24</v>
      </c>
      <c r="B28" s="51" t="s">
        <v>187</v>
      </c>
      <c r="C28" s="51"/>
    </row>
    <row r="29" spans="1:3" x14ac:dyDescent="0.35">
      <c r="A29" s="5" t="s">
        <v>25</v>
      </c>
      <c r="B29" s="50" t="s">
        <v>188</v>
      </c>
      <c r="C29" s="50"/>
    </row>
    <row r="34" spans="4:4" x14ac:dyDescent="0.35">
      <c r="D34" s="2" t="str">
        <f t="shared" ref="D34:D35" si="0">UPPER(A34)</f>
        <v/>
      </c>
    </row>
    <row r="35" spans="4:4" x14ac:dyDescent="0.35">
      <c r="D35" s="2" t="str">
        <f t="shared" si="0"/>
        <v/>
      </c>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abSelected="1" topLeftCell="A31" zoomScale="90" zoomScaleNormal="90" workbookViewId="0">
      <selection activeCell="C52" sqref="C52"/>
    </sheetView>
  </sheetViews>
  <sheetFormatPr baseColWidth="10" defaultColWidth="0" defaultRowHeight="14.5" x14ac:dyDescent="0.35"/>
  <cols>
    <col min="1" max="1" width="44.453125" customWidth="1"/>
    <col min="2" max="2" width="25.81640625" customWidth="1"/>
    <col min="3" max="3" width="100.6328125" customWidth="1"/>
    <col min="4" max="16384" width="11.453125" hidden="1"/>
  </cols>
  <sheetData>
    <row r="1" spans="1:3" ht="26" x14ac:dyDescent="0.35">
      <c r="A1" s="62" t="s">
        <v>26</v>
      </c>
      <c r="B1" s="62"/>
      <c r="C1" s="62"/>
    </row>
    <row r="2" spans="1:3" x14ac:dyDescent="0.35">
      <c r="A2" s="13" t="s">
        <v>27</v>
      </c>
      <c r="B2" s="63" t="s">
        <v>192</v>
      </c>
      <c r="C2" s="64"/>
    </row>
    <row r="3" spans="1:3" x14ac:dyDescent="0.35">
      <c r="A3" s="5" t="s">
        <v>28</v>
      </c>
      <c r="B3" s="50" t="str">
        <f>'GENERALES NOTA 322'!B2:C2</f>
        <v>41001310300520240022800</v>
      </c>
      <c r="C3" s="50"/>
    </row>
    <row r="4" spans="1:3" x14ac:dyDescent="0.35">
      <c r="A4" s="5" t="s">
        <v>29</v>
      </c>
      <c r="B4" s="50" t="str">
        <f>'GENERALES NOTA 322'!B3:C3</f>
        <v>JUZGADO 5 CIVIL DEL CIRCUITO DE NEIVA</v>
      </c>
      <c r="C4" s="50"/>
    </row>
    <row r="5" spans="1:3" x14ac:dyDescent="0.35">
      <c r="A5" s="5" t="s">
        <v>30</v>
      </c>
      <c r="B5" s="50" t="str">
        <f>'GENERALES NOTA 322'!B4:C4</f>
        <v>CLINICA UROS S.A.S.</v>
      </c>
      <c r="C5" s="50"/>
    </row>
    <row r="6" spans="1:3" x14ac:dyDescent="0.35">
      <c r="A6" s="5" t="s">
        <v>31</v>
      </c>
      <c r="B6" s="50" t="str">
        <f>'GENERALES NOTA 322'!B5:C5</f>
        <v>MARIA ANTONIA CASILIMA DE CAICEDO, YICELA CAICEDO CASILIMA, HERNEY CAICEDO CASILIMA, DORIS CAICEDO CASILIMA, ORLANDO CAICEDO CASILIMA, ANA YIBE CAICEDO CASILIMA, ALFARY CAICEDO CASILIMA, NIDIA CAICEDO CASILIMA  Y HELMER CAICEDO CASILIMA.</v>
      </c>
      <c r="C6" s="50"/>
    </row>
    <row r="7" spans="1:3" x14ac:dyDescent="0.35">
      <c r="A7" s="5" t="s">
        <v>32</v>
      </c>
      <c r="B7" s="50" t="str">
        <f>'GENERALES NOTA 322'!B6:C6</f>
        <v>LLAMADA EN GARANTIA</v>
      </c>
      <c r="C7" s="50"/>
    </row>
    <row r="8" spans="1:3" x14ac:dyDescent="0.35">
      <c r="A8" s="13" t="s">
        <v>33</v>
      </c>
      <c r="B8" s="50">
        <v>22113273</v>
      </c>
      <c r="C8" s="50"/>
    </row>
    <row r="9" spans="1:3" x14ac:dyDescent="0.35">
      <c r="A9" s="13" t="s">
        <v>11</v>
      </c>
      <c r="B9" s="50" t="s">
        <v>193</v>
      </c>
      <c r="C9" s="50"/>
    </row>
    <row r="10" spans="1:3" x14ac:dyDescent="0.35">
      <c r="A10" s="13" t="s">
        <v>34</v>
      </c>
      <c r="B10" s="107">
        <v>1200000000</v>
      </c>
      <c r="C10" s="66"/>
    </row>
    <row r="11" spans="1:3" x14ac:dyDescent="0.35">
      <c r="A11" s="13" t="s">
        <v>35</v>
      </c>
      <c r="B11" s="65" t="s">
        <v>194</v>
      </c>
      <c r="C11" s="64"/>
    </row>
    <row r="12" spans="1:3" x14ac:dyDescent="0.35">
      <c r="A12" s="13" t="s">
        <v>36</v>
      </c>
      <c r="B12" s="46" t="s">
        <v>159</v>
      </c>
      <c r="C12" s="47"/>
    </row>
    <row r="13" spans="1:3" x14ac:dyDescent="0.35">
      <c r="A13" s="13" t="s">
        <v>37</v>
      </c>
      <c r="B13" s="50" t="s">
        <v>195</v>
      </c>
      <c r="C13" s="50"/>
    </row>
    <row r="14" spans="1:3" x14ac:dyDescent="0.35">
      <c r="A14" s="13" t="s">
        <v>38</v>
      </c>
      <c r="B14" s="50" t="s">
        <v>137</v>
      </c>
      <c r="C14" s="50"/>
    </row>
    <row r="15" spans="1:3" x14ac:dyDescent="0.35">
      <c r="A15" s="13" t="s">
        <v>39</v>
      </c>
      <c r="B15" s="50" t="s">
        <v>137</v>
      </c>
      <c r="C15" s="50"/>
    </row>
    <row r="16" spans="1:3" x14ac:dyDescent="0.35">
      <c r="A16" s="67" t="s">
        <v>40</v>
      </c>
      <c r="B16" s="50"/>
      <c r="C16" s="50"/>
    </row>
    <row r="17" spans="1:3" x14ac:dyDescent="0.35">
      <c r="A17" s="68"/>
      <c r="B17" s="9" t="s">
        <v>41</v>
      </c>
      <c r="C17" s="10" t="s">
        <v>42</v>
      </c>
    </row>
    <row r="18" spans="1:3" x14ac:dyDescent="0.35">
      <c r="A18" s="68"/>
      <c r="B18" s="11"/>
      <c r="C18" s="11"/>
    </row>
    <row r="19" spans="1:3" x14ac:dyDescent="0.35">
      <c r="A19" s="68"/>
      <c r="B19" s="11"/>
      <c r="C19" s="11"/>
    </row>
    <row r="20" spans="1:3" x14ac:dyDescent="0.35">
      <c r="A20" s="68"/>
      <c r="B20" s="11"/>
      <c r="C20" s="11"/>
    </row>
    <row r="21" spans="1:3" x14ac:dyDescent="0.35">
      <c r="A21" s="13" t="s">
        <v>43</v>
      </c>
      <c r="B21" s="50"/>
      <c r="C21" s="50"/>
    </row>
    <row r="22" spans="1:3" x14ac:dyDescent="0.35">
      <c r="A22" s="13" t="s">
        <v>44</v>
      </c>
      <c r="B22" s="46"/>
      <c r="C22" s="47"/>
    </row>
    <row r="23" spans="1:3" x14ac:dyDescent="0.35">
      <c r="A23" s="13" t="s">
        <v>45</v>
      </c>
      <c r="B23" s="50" t="s">
        <v>173</v>
      </c>
      <c r="C23" s="50"/>
    </row>
    <row r="24" spans="1:3" x14ac:dyDescent="0.35">
      <c r="A24" s="13" t="s">
        <v>46</v>
      </c>
      <c r="B24" s="50"/>
      <c r="C24" s="50"/>
    </row>
    <row r="25" spans="1:3" x14ac:dyDescent="0.35">
      <c r="A25" s="13" t="s">
        <v>47</v>
      </c>
      <c r="B25" s="50"/>
      <c r="C25" s="50"/>
    </row>
    <row r="26" spans="1:3" x14ac:dyDescent="0.35">
      <c r="A26" s="12" t="s">
        <v>48</v>
      </c>
      <c r="B26" s="50" t="s">
        <v>98</v>
      </c>
      <c r="C26" s="50"/>
    </row>
    <row r="27" spans="1:3" x14ac:dyDescent="0.35">
      <c r="A27" s="69" t="s">
        <v>49</v>
      </c>
      <c r="B27" s="69"/>
      <c r="C27" s="69"/>
    </row>
    <row r="28" spans="1:3" ht="14.5" customHeight="1" x14ac:dyDescent="0.35">
      <c r="A28" s="70" t="s">
        <v>50</v>
      </c>
      <c r="B28" s="71"/>
      <c r="C28" s="29"/>
    </row>
    <row r="29" spans="1:3" ht="14.5" customHeight="1" x14ac:dyDescent="0.35">
      <c r="A29" s="72" t="s">
        <v>51</v>
      </c>
      <c r="B29" s="73"/>
      <c r="C29" s="29"/>
    </row>
    <row r="30" spans="1:3" ht="14.5" customHeight="1" x14ac:dyDescent="0.35">
      <c r="A30" s="72" t="s">
        <v>196</v>
      </c>
      <c r="B30" s="73"/>
      <c r="C30" s="30" t="s">
        <v>197</v>
      </c>
    </row>
    <row r="31" spans="1:3" ht="14.5" customHeight="1" x14ac:dyDescent="0.35">
      <c r="A31" s="72" t="s">
        <v>52</v>
      </c>
      <c r="B31" s="73"/>
      <c r="C31" s="29"/>
    </row>
    <row r="32" spans="1:3" x14ac:dyDescent="0.35">
      <c r="A32" s="72" t="s">
        <v>53</v>
      </c>
      <c r="B32" s="73"/>
      <c r="C32" s="29"/>
    </row>
    <row r="33" spans="1:3" ht="14.5" customHeight="1" x14ac:dyDescent="0.35">
      <c r="A33" s="72" t="s">
        <v>54</v>
      </c>
      <c r="B33" s="73"/>
      <c r="C33" s="29"/>
    </row>
    <row r="34" spans="1:3" ht="14.5" customHeight="1" x14ac:dyDescent="0.35">
      <c r="A34" s="72" t="s">
        <v>55</v>
      </c>
      <c r="B34" s="73"/>
      <c r="C34" s="31"/>
    </row>
    <row r="35" spans="1:3" x14ac:dyDescent="0.35">
      <c r="A35" s="70" t="s">
        <v>56</v>
      </c>
      <c r="B35" s="71"/>
      <c r="C35" s="32"/>
    </row>
    <row r="36" spans="1:3" x14ac:dyDescent="0.35">
      <c r="A36" s="75" t="s">
        <v>57</v>
      </c>
      <c r="B36" s="75"/>
      <c r="C36" s="75"/>
    </row>
    <row r="37" spans="1:3" x14ac:dyDescent="0.35">
      <c r="A37" s="74" t="s">
        <v>58</v>
      </c>
      <c r="B37" s="74"/>
      <c r="C37" s="11" t="s">
        <v>198</v>
      </c>
    </row>
    <row r="38" spans="1:3" x14ac:dyDescent="0.35">
      <c r="A38" s="74" t="s">
        <v>59</v>
      </c>
      <c r="B38" s="74"/>
      <c r="C38" s="11" t="s">
        <v>198</v>
      </c>
    </row>
    <row r="39" spans="1:3" x14ac:dyDescent="0.35">
      <c r="A39" s="74" t="s">
        <v>60</v>
      </c>
      <c r="B39" s="74"/>
      <c r="C39" s="11" t="s">
        <v>198</v>
      </c>
    </row>
    <row r="40" spans="1:3" x14ac:dyDescent="0.35">
      <c r="A40" s="74" t="s">
        <v>61</v>
      </c>
      <c r="B40" s="74"/>
      <c r="C40" s="11" t="s">
        <v>198</v>
      </c>
    </row>
    <row r="41" spans="1:3" x14ac:dyDescent="0.35">
      <c r="A41" s="74" t="s">
        <v>62</v>
      </c>
      <c r="B41" s="74"/>
      <c r="C41" s="11" t="s">
        <v>198</v>
      </c>
    </row>
    <row r="42" spans="1:3" x14ac:dyDescent="0.35">
      <c r="A42" s="74" t="s">
        <v>63</v>
      </c>
      <c r="B42" s="74"/>
      <c r="C42" s="11" t="s">
        <v>198</v>
      </c>
    </row>
    <row r="43" spans="1:3" x14ac:dyDescent="0.35">
      <c r="A43" s="74" t="s">
        <v>64</v>
      </c>
      <c r="B43" s="74"/>
      <c r="C43" s="11" t="s">
        <v>198</v>
      </c>
    </row>
    <row r="44" spans="1:3" x14ac:dyDescent="0.35">
      <c r="A44" s="74" t="s">
        <v>65</v>
      </c>
      <c r="B44" s="74"/>
      <c r="C44" s="11" t="s">
        <v>198</v>
      </c>
    </row>
    <row r="45" spans="1:3" x14ac:dyDescent="0.35">
      <c r="A45" s="74" t="s">
        <v>66</v>
      </c>
      <c r="B45" s="74"/>
      <c r="C45" s="11" t="s">
        <v>198</v>
      </c>
    </row>
    <row r="46" spans="1:3" x14ac:dyDescent="0.35">
      <c r="A46" s="74" t="s">
        <v>67</v>
      </c>
      <c r="B46" s="74"/>
      <c r="C46" s="11" t="s">
        <v>198</v>
      </c>
    </row>
    <row r="47" spans="1:3" x14ac:dyDescent="0.35">
      <c r="A47" s="74" t="s">
        <v>68</v>
      </c>
      <c r="B47" s="74"/>
      <c r="C47" s="11" t="s">
        <v>198</v>
      </c>
    </row>
    <row r="48" spans="1:3" x14ac:dyDescent="0.35">
      <c r="A48" s="74" t="s">
        <v>69</v>
      </c>
      <c r="B48" s="74"/>
      <c r="C48" s="11" t="s">
        <v>198</v>
      </c>
    </row>
    <row r="49" spans="1:3" x14ac:dyDescent="0.35">
      <c r="A49" s="74" t="s">
        <v>70</v>
      </c>
      <c r="B49" s="74"/>
      <c r="C49" s="11" t="s">
        <v>198</v>
      </c>
    </row>
    <row r="50" spans="1:3" x14ac:dyDescent="0.35">
      <c r="A50" s="74" t="s">
        <v>71</v>
      </c>
      <c r="B50" s="74"/>
      <c r="C50" s="11" t="s">
        <v>198</v>
      </c>
    </row>
    <row r="51" spans="1:3" x14ac:dyDescent="0.35">
      <c r="A51" s="74" t="s">
        <v>72</v>
      </c>
      <c r="B51" s="74"/>
      <c r="C51" s="11" t="s">
        <v>198</v>
      </c>
    </row>
    <row r="52" spans="1:3" x14ac:dyDescent="0.35">
      <c r="A52" s="74" t="s">
        <v>73</v>
      </c>
      <c r="B52" s="74"/>
      <c r="C52" s="11"/>
    </row>
    <row r="53" spans="1:3" x14ac:dyDescent="0.35">
      <c r="A53" s="76"/>
      <c r="B53" s="76"/>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45"/>
  <sheetViews>
    <sheetView zoomScaleNormal="100" workbookViewId="0">
      <selection activeCell="B17" sqref="B17:C17"/>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3" width="11.453125" hidden="1"/>
    <col min="16384" max="16384" width="7" hidden="1" customWidth="1"/>
  </cols>
  <sheetData>
    <row r="1" spans="1:6" ht="26" x14ac:dyDescent="0.35">
      <c r="A1" s="62" t="s">
        <v>74</v>
      </c>
      <c r="B1" s="62"/>
      <c r="C1" s="62"/>
    </row>
    <row r="2" spans="1:6" x14ac:dyDescent="0.35">
      <c r="A2" s="20" t="s">
        <v>27</v>
      </c>
      <c r="B2" s="85" t="str">
        <f>'GENERALES NOTA 321'!B2:C2</f>
        <v>SINIESTRO  147790256 APL 214631</v>
      </c>
      <c r="C2" s="86"/>
    </row>
    <row r="3" spans="1:6" x14ac:dyDescent="0.35">
      <c r="A3" s="21" t="s">
        <v>28</v>
      </c>
      <c r="B3" s="87" t="str">
        <f>'GENERALES NOTA 321'!B3:C3</f>
        <v>41001310300520240022800</v>
      </c>
      <c r="C3" s="87"/>
    </row>
    <row r="4" spans="1:6" x14ac:dyDescent="0.35">
      <c r="A4" s="21" t="s">
        <v>29</v>
      </c>
      <c r="B4" s="87" t="str">
        <f>'GENERALES NOTA 321'!B4:C4</f>
        <v>JUZGADO 5 CIVIL DEL CIRCUITO DE NEIVA</v>
      </c>
      <c r="C4" s="87"/>
    </row>
    <row r="5" spans="1:6" x14ac:dyDescent="0.35">
      <c r="A5" s="21" t="s">
        <v>30</v>
      </c>
      <c r="B5" s="87" t="str">
        <f>'GENERALES NOTA 321'!B5:C5</f>
        <v>CLINICA UROS S.A.S.</v>
      </c>
      <c r="C5" s="87"/>
    </row>
    <row r="6" spans="1:6" ht="14.5" customHeight="1" x14ac:dyDescent="0.35">
      <c r="A6" s="21" t="s">
        <v>31</v>
      </c>
      <c r="B6" s="87" t="str">
        <f>'GENERALES NOTA 321'!B6:C6</f>
        <v>MARIA ANTONIA CASILIMA DE CAICEDO, YICELA CAICEDO CASILIMA, HERNEY CAICEDO CASILIMA, DORIS CAICEDO CASILIMA, ORLANDO CAICEDO CASILIMA, ANA YIBE CAICEDO CASILIMA, ALFARY CAICEDO CASILIMA, NIDIA CAICEDO CASILIMA  Y HELMER CAICEDO CASILIMA.</v>
      </c>
      <c r="C6" s="87"/>
    </row>
    <row r="7" spans="1:6" x14ac:dyDescent="0.35">
      <c r="A7" s="21" t="s">
        <v>32</v>
      </c>
      <c r="B7" s="87" t="str">
        <f>'GENERALES NOTA 321'!B7:C7</f>
        <v>LLAMADA EN GARANTIA</v>
      </c>
      <c r="C7" s="87"/>
    </row>
    <row r="8" spans="1:6" ht="29" x14ac:dyDescent="0.35">
      <c r="A8" s="21" t="s">
        <v>75</v>
      </c>
      <c r="B8" s="81">
        <f>'GENERALES NOTA 322'!B15:C15</f>
        <v>598000000</v>
      </c>
      <c r="C8" s="82"/>
    </row>
    <row r="9" spans="1:6" x14ac:dyDescent="0.35">
      <c r="A9" s="88" t="s">
        <v>76</v>
      </c>
      <c r="B9" s="89" t="s">
        <v>15</v>
      </c>
      <c r="C9" s="90"/>
    </row>
    <row r="10" spans="1:6" x14ac:dyDescent="0.35">
      <c r="A10" s="88"/>
      <c r="B10" s="22" t="s">
        <v>16</v>
      </c>
      <c r="C10" s="19">
        <f>'GENERALES NOTA 322'!C17</f>
        <v>0</v>
      </c>
    </row>
    <row r="11" spans="1:6" x14ac:dyDescent="0.35">
      <c r="A11" s="88"/>
      <c r="B11" s="22" t="s">
        <v>17</v>
      </c>
      <c r="C11" s="19">
        <f>'GENERALES NOTA 322'!C18</f>
        <v>0</v>
      </c>
    </row>
    <row r="12" spans="1:6" x14ac:dyDescent="0.35">
      <c r="A12" s="88"/>
      <c r="B12" s="89"/>
      <c r="C12" s="90"/>
    </row>
    <row r="13" spans="1:6" x14ac:dyDescent="0.35">
      <c r="A13" s="88"/>
      <c r="B13" s="22" t="s">
        <v>77</v>
      </c>
      <c r="C13" s="24"/>
    </row>
    <row r="14" spans="1:6" x14ac:dyDescent="0.35">
      <c r="A14" s="88"/>
      <c r="B14" s="22" t="s">
        <v>78</v>
      </c>
      <c r="C14" s="24"/>
      <c r="E14" t="s">
        <v>79</v>
      </c>
      <c r="F14" s="17">
        <v>0.7</v>
      </c>
    </row>
    <row r="15" spans="1:6" x14ac:dyDescent="0.35">
      <c r="A15" s="23" t="s">
        <v>80</v>
      </c>
      <c r="B15" s="85" t="s">
        <v>81</v>
      </c>
      <c r="C15" s="86"/>
    </row>
    <row r="16" spans="1:6" ht="89.25" customHeight="1" x14ac:dyDescent="0.35">
      <c r="A16" s="21" t="s">
        <v>82</v>
      </c>
      <c r="B16" s="83"/>
      <c r="C16" s="84"/>
    </row>
    <row r="17" spans="1:3" ht="28.5" customHeight="1" x14ac:dyDescent="0.35">
      <c r="A17" s="14" t="s">
        <v>83</v>
      </c>
      <c r="B17" s="91">
        <f>((C19+C20+C22+C23)-C26)*C25*C27</f>
        <v>100</v>
      </c>
      <c r="C17" s="91"/>
    </row>
    <row r="18" spans="1:3" x14ac:dyDescent="0.35">
      <c r="A18" s="23" t="s">
        <v>84</v>
      </c>
      <c r="B18" s="95" t="s">
        <v>15</v>
      </c>
      <c r="C18" s="96"/>
    </row>
    <row r="19" spans="1:3" x14ac:dyDescent="0.35">
      <c r="A19" s="93"/>
      <c r="B19" s="22" t="s">
        <v>16</v>
      </c>
      <c r="C19" s="19"/>
    </row>
    <row r="20" spans="1:3" x14ac:dyDescent="0.35">
      <c r="A20" s="94"/>
      <c r="B20" s="22" t="s">
        <v>17</v>
      </c>
      <c r="C20" s="19">
        <v>100</v>
      </c>
    </row>
    <row r="21" spans="1:3" x14ac:dyDescent="0.35">
      <c r="A21" s="94"/>
      <c r="B21" s="89" t="s">
        <v>18</v>
      </c>
      <c r="C21" s="90"/>
    </row>
    <row r="22" spans="1:3" x14ac:dyDescent="0.35">
      <c r="A22" s="94"/>
      <c r="B22" s="22" t="s">
        <v>77</v>
      </c>
      <c r="C22" s="19">
        <v>0</v>
      </c>
    </row>
    <row r="23" spans="1:3" ht="29" x14ac:dyDescent="0.35">
      <c r="A23" s="94"/>
      <c r="B23" s="22" t="s">
        <v>85</v>
      </c>
      <c r="C23" s="19">
        <v>0</v>
      </c>
    </row>
    <row r="24" spans="1:3" x14ac:dyDescent="0.35">
      <c r="A24" s="94"/>
      <c r="B24" s="89" t="s">
        <v>86</v>
      </c>
      <c r="C24" s="90"/>
    </row>
    <row r="25" spans="1:3" x14ac:dyDescent="0.35">
      <c r="A25" s="25"/>
      <c r="B25" s="22" t="s">
        <v>87</v>
      </c>
      <c r="C25" s="26">
        <v>1</v>
      </c>
    </row>
    <row r="26" spans="1:3" x14ac:dyDescent="0.35">
      <c r="A26" s="27"/>
      <c r="B26" s="22" t="s">
        <v>35</v>
      </c>
      <c r="C26" s="28">
        <v>0</v>
      </c>
    </row>
    <row r="27" spans="1:3" x14ac:dyDescent="0.35">
      <c r="A27" s="27"/>
      <c r="B27" s="22" t="s">
        <v>88</v>
      </c>
      <c r="C27" s="26">
        <v>1</v>
      </c>
    </row>
    <row r="28" spans="1:3" x14ac:dyDescent="0.35">
      <c r="A28" s="18" t="s">
        <v>89</v>
      </c>
      <c r="B28" s="91">
        <f>IFERROR(B17*(VLOOKUP(B15,Hoja2!$G$1:$H$6,2,0)),16666)</f>
        <v>16666</v>
      </c>
      <c r="C28" s="91"/>
    </row>
    <row r="29" spans="1:3" ht="103.5" customHeight="1" x14ac:dyDescent="0.35">
      <c r="A29" s="21" t="s">
        <v>90</v>
      </c>
      <c r="B29" s="92"/>
      <c r="C29" s="87"/>
    </row>
    <row r="30" spans="1:3" ht="132" customHeight="1" x14ac:dyDescent="0.35">
      <c r="A30" s="21" t="s">
        <v>91</v>
      </c>
      <c r="B30" s="77"/>
      <c r="C30" s="78"/>
    </row>
    <row r="32" spans="1:3" x14ac:dyDescent="0.35">
      <c r="A32" s="27"/>
      <c r="B32" s="27"/>
      <c r="C32" s="27"/>
    </row>
    <row r="33" spans="1:3" ht="26" x14ac:dyDescent="0.35">
      <c r="A33" s="79" t="s">
        <v>92</v>
      </c>
      <c r="B33" s="79"/>
      <c r="C33" s="79"/>
    </row>
    <row r="34" spans="1:3" x14ac:dyDescent="0.35">
      <c r="A34" s="80" t="s">
        <v>93</v>
      </c>
      <c r="B34" s="80"/>
      <c r="C34" s="80"/>
    </row>
    <row r="35" spans="1:3" x14ac:dyDescent="0.35">
      <c r="A35" s="34" t="s">
        <v>94</v>
      </c>
      <c r="B35" s="34" t="s">
        <v>95</v>
      </c>
      <c r="C35" s="35" t="s">
        <v>96</v>
      </c>
    </row>
    <row r="36" spans="1:3" ht="25" x14ac:dyDescent="0.35">
      <c r="A36" s="36" t="s">
        <v>97</v>
      </c>
      <c r="B36" s="37" t="s">
        <v>98</v>
      </c>
      <c r="C36" s="36" t="s">
        <v>99</v>
      </c>
    </row>
    <row r="37" spans="1:3" ht="50" x14ac:dyDescent="0.35">
      <c r="A37" s="36" t="s">
        <v>100</v>
      </c>
      <c r="B37" s="37" t="s">
        <v>98</v>
      </c>
      <c r="C37" s="36" t="s">
        <v>101</v>
      </c>
    </row>
    <row r="38" spans="1:3" ht="37.5" x14ac:dyDescent="0.35">
      <c r="A38" s="36" t="s">
        <v>102</v>
      </c>
      <c r="B38" s="37" t="s">
        <v>98</v>
      </c>
      <c r="C38" s="36" t="s">
        <v>103</v>
      </c>
    </row>
    <row r="39" spans="1:3" ht="25" x14ac:dyDescent="0.35">
      <c r="A39" s="36" t="s">
        <v>104</v>
      </c>
      <c r="B39" s="37" t="s">
        <v>98</v>
      </c>
      <c r="C39" s="36" t="s">
        <v>105</v>
      </c>
    </row>
    <row r="40" spans="1:3" x14ac:dyDescent="0.35">
      <c r="A40" s="36" t="s">
        <v>106</v>
      </c>
      <c r="B40" s="37" t="s">
        <v>98</v>
      </c>
      <c r="C40" s="38"/>
    </row>
    <row r="41" spans="1:3" ht="25" x14ac:dyDescent="0.35">
      <c r="A41" s="36" t="s">
        <v>107</v>
      </c>
      <c r="B41" s="37" t="s">
        <v>98</v>
      </c>
      <c r="C41" s="36" t="s">
        <v>108</v>
      </c>
    </row>
    <row r="42" spans="1:3" ht="25" x14ac:dyDescent="0.35">
      <c r="A42" s="36" t="s">
        <v>109</v>
      </c>
      <c r="B42" s="37" t="s">
        <v>98</v>
      </c>
      <c r="C42" s="36" t="s">
        <v>110</v>
      </c>
    </row>
    <row r="43" spans="1:3" x14ac:dyDescent="0.35">
      <c r="A43" s="36" t="s">
        <v>111</v>
      </c>
      <c r="B43" s="37" t="s">
        <v>98</v>
      </c>
      <c r="C43" s="38" t="s">
        <v>112</v>
      </c>
    </row>
    <row r="44" spans="1:3" ht="25" x14ac:dyDescent="0.35">
      <c r="A44" s="36" t="s">
        <v>113</v>
      </c>
      <c r="B44" s="37" t="s">
        <v>98</v>
      </c>
      <c r="C44" s="38" t="s">
        <v>114</v>
      </c>
    </row>
    <row r="45" spans="1:3" ht="25" x14ac:dyDescent="0.35">
      <c r="A45" s="36" t="s">
        <v>115</v>
      </c>
      <c r="B45" s="37" t="s">
        <v>98</v>
      </c>
      <c r="C45" s="38" t="s">
        <v>116</v>
      </c>
    </row>
  </sheetData>
  <sheetProtection algorithmName="SHA-512" hashValue="nrSR34g+b0+nT98fyhlT8cvTBDoWlBSBn8EdwVTlI2g1c3IN/b61IoGa3wj0uVn7XVWBEfqn2kb2jOqdDVU6hQ==" saltValue="FC7iqkhrX/AphMWRt/a68A==" spinCount="100000" sheet="1"/>
  <mergeCells count="23">
    <mergeCell ref="B17:C17"/>
    <mergeCell ref="B29:C29"/>
    <mergeCell ref="A19:A24"/>
    <mergeCell ref="B21:C21"/>
    <mergeCell ref="B24:C24"/>
    <mergeCell ref="B28:C28"/>
    <mergeCell ref="B18:C18"/>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BAC47F9-0AC9-4E89-86B6-5623307586E9}">
          <x14:formula1>
            <xm:f>Hoja2!$G$1:$G$7</xm:f>
          </x14:formula1>
          <xm:sqref>B15:C15</xm:sqref>
        </x14:dataValidation>
        <x14:dataValidation type="list" allowBlank="1" showInputMessage="1" showErrorMessage="1" xr:uid="{83049F75-6B3F-4CA7-BC9C-9D725204D9BC}">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topLeftCell="A3" zoomScaleNormal="100" workbookViewId="0">
      <selection activeCell="B8" sqref="B8:C8"/>
    </sheetView>
  </sheetViews>
  <sheetFormatPr baseColWidth="10" defaultColWidth="0" defaultRowHeight="14.5" x14ac:dyDescent="0.35"/>
  <cols>
    <col min="1" max="1" width="62.36328125" customWidth="1"/>
    <col min="2" max="3" width="69.36328125" customWidth="1"/>
    <col min="4" max="16384" width="10.81640625" hidden="1"/>
  </cols>
  <sheetData>
    <row r="1" spans="1:3" ht="26" x14ac:dyDescent="0.35">
      <c r="A1" s="62" t="s">
        <v>117</v>
      </c>
      <c r="B1" s="62"/>
      <c r="C1" s="62"/>
    </row>
    <row r="2" spans="1:3" ht="17" customHeight="1" x14ac:dyDescent="0.35">
      <c r="A2" s="33" t="s">
        <v>27</v>
      </c>
      <c r="B2" s="65" t="str">
        <f>'GENERALES NOTA 321'!B2:C2</f>
        <v>SINIESTRO  147790256 APL 214631</v>
      </c>
      <c r="C2" s="64"/>
    </row>
    <row r="3" spans="1:3" ht="16" customHeight="1" x14ac:dyDescent="0.35">
      <c r="A3" s="5" t="s">
        <v>1</v>
      </c>
      <c r="B3" s="50" t="str">
        <f>'GENERALES NOTA 322'!B2:C2</f>
        <v>41001310300520240022800</v>
      </c>
      <c r="C3" s="50"/>
    </row>
    <row r="4" spans="1:3" x14ac:dyDescent="0.35">
      <c r="A4" s="5" t="s">
        <v>2</v>
      </c>
      <c r="B4" s="50" t="str">
        <f>'GENERALES NOTA 322'!B3:C3</f>
        <v>JUZGADO 5 CIVIL DEL CIRCUITO DE NEIVA</v>
      </c>
      <c r="C4" s="50"/>
    </row>
    <row r="5" spans="1:3" ht="29" customHeight="1" x14ac:dyDescent="0.35">
      <c r="A5" s="5" t="s">
        <v>3</v>
      </c>
      <c r="B5" s="50" t="str">
        <f>'GENERALES NOTA 322'!B4:C4</f>
        <v>CLINICA UROS S.A.S.</v>
      </c>
      <c r="C5" s="50"/>
    </row>
    <row r="6" spans="1:3" x14ac:dyDescent="0.35">
      <c r="A6" s="5" t="s">
        <v>4</v>
      </c>
      <c r="B6" s="50" t="str">
        <f>'GENERALES NOTA 322'!B5:C5</f>
        <v>MARIA ANTONIA CASILIMA DE CAICEDO, YICELA CAICEDO CASILIMA, HERNEY CAICEDO CASILIMA, DORIS CAICEDO CASILIMA, ORLANDO CAICEDO CASILIMA, ANA YIBE CAICEDO CASILIMA, ALFARY CAICEDO CASILIMA, NIDIA CAICEDO CASILIMA  Y HELMER CAICEDO CASILIMA.</v>
      </c>
      <c r="C6" s="50"/>
    </row>
    <row r="7" spans="1:3" ht="43.5" customHeight="1" x14ac:dyDescent="0.35">
      <c r="A7" s="5" t="s">
        <v>5</v>
      </c>
      <c r="B7" s="50" t="str">
        <f>'GENERALES NOTA 322'!B6:C6</f>
        <v>LLAMADA EN GARANTIA</v>
      </c>
      <c r="C7" s="50"/>
    </row>
    <row r="8" spans="1:3" x14ac:dyDescent="0.35">
      <c r="A8" s="5" t="s">
        <v>118</v>
      </c>
      <c r="B8" s="50" t="s">
        <v>81</v>
      </c>
      <c r="C8" s="50"/>
    </row>
    <row r="9" spans="1:3" x14ac:dyDescent="0.35">
      <c r="A9" s="15" t="s">
        <v>84</v>
      </c>
      <c r="B9" s="97"/>
      <c r="C9" s="97"/>
    </row>
    <row r="10" spans="1:3" x14ac:dyDescent="0.35">
      <c r="A10" s="15" t="s">
        <v>119</v>
      </c>
      <c r="B10" s="50"/>
      <c r="C10" s="50"/>
    </row>
    <row r="11" spans="1:3" x14ac:dyDescent="0.35">
      <c r="A11" s="15" t="s">
        <v>54</v>
      </c>
      <c r="B11" s="98"/>
      <c r="C11" s="76"/>
    </row>
    <row r="12" spans="1:3" ht="29" x14ac:dyDescent="0.35">
      <c r="A12" s="5" t="s">
        <v>120</v>
      </c>
      <c r="B12" s="50"/>
      <c r="C12" s="50"/>
    </row>
    <row r="13" spans="1:3" ht="29" x14ac:dyDescent="0.35">
      <c r="A13" s="5" t="s">
        <v>121</v>
      </c>
      <c r="B13" s="50"/>
      <c r="C13" s="50"/>
    </row>
    <row r="14" spans="1:3" x14ac:dyDescent="0.35">
      <c r="A14" s="5" t="s">
        <v>122</v>
      </c>
      <c r="B14" s="65"/>
      <c r="C14" s="64"/>
    </row>
    <row r="15" spans="1:3" x14ac:dyDescent="0.35">
      <c r="A15" s="15" t="s">
        <v>123</v>
      </c>
      <c r="B15" s="50"/>
      <c r="C15" s="50"/>
    </row>
    <row r="16" spans="1:3" ht="100.5" customHeight="1" x14ac:dyDescent="0.35">
      <c r="A16" s="11" t="s">
        <v>124</v>
      </c>
      <c r="B16" s="76"/>
      <c r="C16" s="76"/>
    </row>
    <row r="17" ht="36.5" customHeight="1" x14ac:dyDescent="0.35"/>
  </sheetData>
  <mergeCells count="16">
    <mergeCell ref="B6:C6"/>
    <mergeCell ref="A1:C1"/>
    <mergeCell ref="B2:C2"/>
    <mergeCell ref="B3:C3"/>
    <mergeCell ref="B4:C4"/>
    <mergeCell ref="B5:C5"/>
    <mergeCell ref="B7:C7"/>
    <mergeCell ref="B8:C8"/>
    <mergeCell ref="B9:C9"/>
    <mergeCell ref="B10:C10"/>
    <mergeCell ref="B11:C11"/>
    <mergeCell ref="B12:C12"/>
    <mergeCell ref="B13:C13"/>
    <mergeCell ref="B15:C15"/>
    <mergeCell ref="B16:C16"/>
    <mergeCell ref="B14:C1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4"/>
  <sheetViews>
    <sheetView zoomScaleNormal="100" workbookViewId="0">
      <selection activeCell="C15" sqref="C15"/>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18.5" x14ac:dyDescent="0.35">
      <c r="A1" s="102" t="s">
        <v>125</v>
      </c>
      <c r="B1" s="102"/>
      <c r="C1" s="102"/>
    </row>
    <row r="2" spans="1:3" x14ac:dyDescent="0.35">
      <c r="A2" s="33" t="s">
        <v>27</v>
      </c>
      <c r="B2" s="65" t="str">
        <f>'GENERALES NOTA 321'!B2:C2</f>
        <v>SINIESTRO  147790256 APL 214631</v>
      </c>
      <c r="C2" s="64"/>
    </row>
    <row r="3" spans="1:3" ht="23.5" customHeight="1" x14ac:dyDescent="0.35">
      <c r="A3" s="5" t="s">
        <v>28</v>
      </c>
      <c r="B3" s="50" t="str">
        <f>'GENERALES NOTA 322'!B2:C2</f>
        <v>41001310300520240022800</v>
      </c>
      <c r="C3" s="50"/>
    </row>
    <row r="4" spans="1:3" x14ac:dyDescent="0.35">
      <c r="A4" s="5" t="s">
        <v>29</v>
      </c>
      <c r="B4" s="50" t="str">
        <f>'GENERALES NOTA 322'!B3:C3</f>
        <v>JUZGADO 5 CIVIL DEL CIRCUITO DE NEIVA</v>
      </c>
      <c r="C4" s="50"/>
    </row>
    <row r="5" spans="1:3" x14ac:dyDescent="0.35">
      <c r="A5" s="5" t="s">
        <v>30</v>
      </c>
      <c r="B5" s="50" t="str">
        <f>'GENERALES NOTA 322'!B4:C4</f>
        <v>CLINICA UROS S.A.S.</v>
      </c>
      <c r="C5" s="50"/>
    </row>
    <row r="6" spans="1:3" x14ac:dyDescent="0.35">
      <c r="A6" s="5" t="s">
        <v>31</v>
      </c>
      <c r="B6" s="50" t="str">
        <f>'GENERALES NOTA 322'!B5:C5</f>
        <v>MARIA ANTONIA CASILIMA DE CAICEDO, YICELA CAICEDO CASILIMA, HERNEY CAICEDO CASILIMA, DORIS CAICEDO CASILIMA, ORLANDO CAICEDO CASILIMA, ANA YIBE CAICEDO CASILIMA, ALFARY CAICEDO CASILIMA, NIDIA CAICEDO CASILIMA  Y HELMER CAICEDO CASILIMA.</v>
      </c>
      <c r="C6" s="50"/>
    </row>
    <row r="7" spans="1:3" x14ac:dyDescent="0.35">
      <c r="A7" s="5" t="s">
        <v>32</v>
      </c>
      <c r="B7" s="50" t="str">
        <f>'GENERALES NOTA 322'!B6:C6</f>
        <v>LLAMADA EN GARANTIA</v>
      </c>
      <c r="C7" s="50"/>
    </row>
    <row r="8" spans="1:3" x14ac:dyDescent="0.35">
      <c r="A8" s="5" t="s">
        <v>118</v>
      </c>
      <c r="B8" s="50" t="str">
        <f>'GENERALES NOTA 325'!B8:C8</f>
        <v>REMOTO</v>
      </c>
      <c r="C8" s="50"/>
    </row>
    <row r="9" spans="1:3" x14ac:dyDescent="0.35">
      <c r="A9" s="15" t="s">
        <v>84</v>
      </c>
      <c r="B9" s="99">
        <f>'GENERALES  NOTA 324 -478'!B17:C17</f>
        <v>100</v>
      </c>
      <c r="C9" s="99"/>
    </row>
    <row r="10" spans="1:3" x14ac:dyDescent="0.35">
      <c r="A10" s="5" t="s">
        <v>126</v>
      </c>
      <c r="B10" s="100"/>
      <c r="C10" s="100"/>
    </row>
    <row r="11" spans="1:3" ht="41" customHeight="1" x14ac:dyDescent="0.35">
      <c r="A11" s="5" t="s">
        <v>127</v>
      </c>
      <c r="B11" s="50"/>
      <c r="C11" s="50"/>
    </row>
    <row r="12" spans="1:3" ht="18.75" customHeight="1" x14ac:dyDescent="0.35">
      <c r="A12" s="5" t="s">
        <v>128</v>
      </c>
      <c r="B12" s="101"/>
      <c r="C12" s="101"/>
    </row>
    <row r="13" spans="1:3" x14ac:dyDescent="0.35">
      <c r="A13" s="5" t="s">
        <v>129</v>
      </c>
      <c r="B13" s="50"/>
      <c r="C13" s="50"/>
    </row>
    <row r="19" spans="4:8" x14ac:dyDescent="0.35">
      <c r="D19" t="str">
        <f t="shared" ref="D19:H19" si="0">UPPER(D17)</f>
        <v/>
      </c>
      <c r="E19" t="str">
        <f t="shared" si="0"/>
        <v/>
      </c>
      <c r="F19" t="str">
        <f t="shared" si="0"/>
        <v/>
      </c>
      <c r="G19" t="str">
        <f t="shared" si="0"/>
        <v/>
      </c>
      <c r="H19" t="str">
        <f t="shared" si="0"/>
        <v/>
      </c>
    </row>
    <row r="20" spans="4:8" x14ac:dyDescent="0.35">
      <c r="D20" t="str">
        <f t="shared" ref="D20:H20" si="1">UPPER(D18)</f>
        <v/>
      </c>
      <c r="E20" t="str">
        <f t="shared" si="1"/>
        <v/>
      </c>
      <c r="F20" t="str">
        <f t="shared" si="1"/>
        <v/>
      </c>
      <c r="G20" t="str">
        <f t="shared" si="1"/>
        <v/>
      </c>
      <c r="H20" t="str">
        <f t="shared" si="1"/>
        <v/>
      </c>
    </row>
    <row r="21" spans="4:8" x14ac:dyDescent="0.35">
      <c r="D21" t="str">
        <f t="shared" ref="D21:H21" si="2">UPPER(D19)</f>
        <v/>
      </c>
      <c r="E21" t="str">
        <f t="shared" si="2"/>
        <v/>
      </c>
      <c r="F21" t="str">
        <f t="shared" si="2"/>
        <v/>
      </c>
      <c r="G21" t="str">
        <f t="shared" si="2"/>
        <v/>
      </c>
      <c r="H21" t="str">
        <f t="shared" si="2"/>
        <v/>
      </c>
    </row>
    <row r="22" spans="4:8" x14ac:dyDescent="0.35">
      <c r="D22" t="str">
        <f>UPPER(D20)</f>
        <v/>
      </c>
      <c r="E22" t="str">
        <f t="shared" ref="E22:H22" si="3">UPPER(E20)</f>
        <v/>
      </c>
      <c r="F22" t="str">
        <f t="shared" si="3"/>
        <v/>
      </c>
      <c r="G22" t="str">
        <f t="shared" si="3"/>
        <v/>
      </c>
      <c r="H22" t="str">
        <f t="shared" si="3"/>
        <v/>
      </c>
    </row>
    <row r="23" spans="4:8" x14ac:dyDescent="0.35">
      <c r="D23" t="str">
        <f t="shared" ref="D23:H23" si="4">UPPER(D21)</f>
        <v/>
      </c>
      <c r="E23" t="str">
        <f t="shared" si="4"/>
        <v/>
      </c>
      <c r="F23" t="str">
        <f t="shared" si="4"/>
        <v/>
      </c>
      <c r="G23" t="str">
        <f t="shared" si="4"/>
        <v/>
      </c>
      <c r="H23" t="str">
        <f t="shared" si="4"/>
        <v/>
      </c>
    </row>
    <row r="24" spans="4:8" x14ac:dyDescent="0.35">
      <c r="D24" t="str">
        <f t="shared" ref="D24:H24" si="5">UPPER(D22)</f>
        <v/>
      </c>
      <c r="E24" t="str">
        <f t="shared" si="5"/>
        <v/>
      </c>
      <c r="F24" t="str">
        <f t="shared" si="5"/>
        <v/>
      </c>
      <c r="G24" t="str">
        <f t="shared" si="5"/>
        <v/>
      </c>
      <c r="H24" t="str">
        <f t="shared" si="5"/>
        <v/>
      </c>
    </row>
  </sheetData>
  <mergeCells count="13">
    <mergeCell ref="B6:C6"/>
    <mergeCell ref="A1:C1"/>
    <mergeCell ref="B2:C2"/>
    <mergeCell ref="B3:C3"/>
    <mergeCell ref="B4:C4"/>
    <mergeCell ref="B5:C5"/>
    <mergeCell ref="B13:C13"/>
    <mergeCell ref="B7:C7"/>
    <mergeCell ref="B8:C8"/>
    <mergeCell ref="B9:C9"/>
    <mergeCell ref="B10:C10"/>
    <mergeCell ref="B11:C11"/>
    <mergeCell ref="B12:C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zoomScaleNormal="100" workbookViewId="0">
      <selection activeCell="B29" sqref="B29"/>
    </sheetView>
  </sheetViews>
  <sheetFormatPr baseColWidth="10" defaultColWidth="0" defaultRowHeight="14.5" x14ac:dyDescent="0.35"/>
  <cols>
    <col min="1" max="1" width="72.81640625" customWidth="1"/>
    <col min="2" max="2" width="39.81640625" customWidth="1"/>
    <col min="3" max="3" width="96.36328125" customWidth="1"/>
    <col min="4" max="16384" width="11.453125" hidden="1"/>
  </cols>
  <sheetData>
    <row r="1" spans="1:3" ht="18.5" x14ac:dyDescent="0.35">
      <c r="A1" s="102" t="s">
        <v>130</v>
      </c>
      <c r="B1" s="102"/>
      <c r="C1" s="102"/>
    </row>
    <row r="2" spans="1:3" ht="14" customHeight="1" x14ac:dyDescent="0.35">
      <c r="A2" s="13" t="s">
        <v>27</v>
      </c>
      <c r="B2" s="65" t="str">
        <f>'GENERALES NOTA 321'!B2:C2</f>
        <v>SINIESTRO  147790256 APL 214631</v>
      </c>
      <c r="C2" s="64"/>
    </row>
    <row r="3" spans="1:3" x14ac:dyDescent="0.35">
      <c r="A3" s="5" t="s">
        <v>28</v>
      </c>
      <c r="B3" s="50" t="str">
        <f>'GENERALES NOTA 322'!B2:C2</f>
        <v>41001310300520240022800</v>
      </c>
      <c r="C3" s="50"/>
    </row>
    <row r="4" spans="1:3" x14ac:dyDescent="0.35">
      <c r="A4" s="5" t="s">
        <v>29</v>
      </c>
      <c r="B4" s="50" t="str">
        <f>'GENERALES NOTA 322'!B3:C3</f>
        <v>JUZGADO 5 CIVIL DEL CIRCUITO DE NEIVA</v>
      </c>
      <c r="C4" s="50"/>
    </row>
    <row r="5" spans="1:3" x14ac:dyDescent="0.35">
      <c r="A5" s="5" t="s">
        <v>30</v>
      </c>
      <c r="B5" s="50" t="str">
        <f>'GENERALES NOTA 322'!B4:C4</f>
        <v>CLINICA UROS S.A.S.</v>
      </c>
      <c r="C5" s="50"/>
    </row>
    <row r="6" spans="1:3" x14ac:dyDescent="0.35">
      <c r="A6" s="5" t="s">
        <v>31</v>
      </c>
      <c r="B6" s="50" t="str">
        <f>'GENERALES NOTA 322'!B5:C5</f>
        <v>MARIA ANTONIA CASILIMA DE CAICEDO, YICELA CAICEDO CASILIMA, HERNEY CAICEDO CASILIMA, DORIS CAICEDO CASILIMA, ORLANDO CAICEDO CASILIMA, ANA YIBE CAICEDO CASILIMA, ALFARY CAICEDO CASILIMA, NIDIA CAICEDO CASILIMA  Y HELMER CAICEDO CASILIMA.</v>
      </c>
      <c r="C6" s="50"/>
    </row>
    <row r="7" spans="1:3" x14ac:dyDescent="0.35">
      <c r="A7" s="5" t="s">
        <v>32</v>
      </c>
      <c r="B7" s="50" t="str">
        <f>'GENERALES NOTA 322'!B6:C6</f>
        <v>LLAMADA EN GARANTIA</v>
      </c>
      <c r="C7" s="50"/>
    </row>
    <row r="8" spans="1:3" x14ac:dyDescent="0.35">
      <c r="A8" s="5" t="s">
        <v>131</v>
      </c>
      <c r="B8" s="50" t="str">
        <f>'GENERALES NOTA 325'!B8:C8</f>
        <v>REMOTO</v>
      </c>
      <c r="C8" s="50"/>
    </row>
    <row r="9" spans="1:3" ht="24" customHeight="1" x14ac:dyDescent="0.35">
      <c r="A9" s="5" t="s">
        <v>132</v>
      </c>
      <c r="B9" s="50"/>
      <c r="C9" s="50"/>
    </row>
    <row r="10" spans="1:3" ht="88.5" customHeight="1" x14ac:dyDescent="0.35">
      <c r="A10" s="5" t="s">
        <v>133</v>
      </c>
      <c r="B10" s="50"/>
      <c r="C10" s="50"/>
    </row>
    <row r="11" spans="1:3" ht="43.5" customHeight="1" x14ac:dyDescent="0.35">
      <c r="A11" s="105"/>
      <c r="B11" s="105"/>
      <c r="C11" s="105"/>
    </row>
    <row r="12" spans="1:3" hidden="1" x14ac:dyDescent="0.35">
      <c r="A12" s="106"/>
      <c r="B12" s="106"/>
      <c r="C12" s="106"/>
    </row>
    <row r="13" spans="1:3" ht="18.5" x14ac:dyDescent="0.35">
      <c r="A13" s="102" t="s">
        <v>134</v>
      </c>
      <c r="B13" s="102"/>
      <c r="C13" s="102"/>
    </row>
    <row r="14" spans="1:3" x14ac:dyDescent="0.35">
      <c r="A14" s="23" t="s">
        <v>80</v>
      </c>
      <c r="B14" s="85" t="s">
        <v>81</v>
      </c>
      <c r="C14" s="86"/>
    </row>
    <row r="15" spans="1:3" ht="29" x14ac:dyDescent="0.35">
      <c r="A15" s="21" t="s">
        <v>82</v>
      </c>
      <c r="B15" s="83"/>
      <c r="C15" s="84"/>
    </row>
    <row r="16" spans="1:3" ht="29" x14ac:dyDescent="0.35">
      <c r="A16" s="14" t="s">
        <v>83</v>
      </c>
      <c r="B16" s="91">
        <f>((C18+C19+C21+C22)-C25)*C24*C26</f>
        <v>100000000</v>
      </c>
      <c r="C16" s="91"/>
    </row>
    <row r="17" spans="1:3" x14ac:dyDescent="0.35">
      <c r="A17" s="23" t="s">
        <v>84</v>
      </c>
      <c r="B17" s="95" t="s">
        <v>15</v>
      </c>
      <c r="C17" s="96"/>
    </row>
    <row r="18" spans="1:3" x14ac:dyDescent="0.35">
      <c r="A18" s="93"/>
      <c r="B18" s="22" t="s">
        <v>16</v>
      </c>
      <c r="C18" s="19">
        <v>100000000</v>
      </c>
    </row>
    <row r="19" spans="1:3" x14ac:dyDescent="0.35">
      <c r="A19" s="94"/>
      <c r="B19" s="22" t="s">
        <v>17</v>
      </c>
      <c r="C19" s="19">
        <v>0</v>
      </c>
    </row>
    <row r="20" spans="1:3" x14ac:dyDescent="0.35">
      <c r="A20" s="94"/>
      <c r="B20" s="89" t="s">
        <v>18</v>
      </c>
      <c r="C20" s="90"/>
    </row>
    <row r="21" spans="1:3" x14ac:dyDescent="0.35">
      <c r="A21" s="94"/>
      <c r="B21" s="22" t="s">
        <v>77</v>
      </c>
      <c r="C21" s="19">
        <v>0</v>
      </c>
    </row>
    <row r="22" spans="1:3" ht="29" x14ac:dyDescent="0.35">
      <c r="A22" s="94"/>
      <c r="B22" s="22" t="s">
        <v>85</v>
      </c>
      <c r="C22" s="19">
        <v>0</v>
      </c>
    </row>
    <row r="23" spans="1:3" x14ac:dyDescent="0.35">
      <c r="A23" s="94"/>
      <c r="B23" s="89" t="s">
        <v>86</v>
      </c>
      <c r="C23" s="90"/>
    </row>
    <row r="24" spans="1:3" x14ac:dyDescent="0.35">
      <c r="A24" s="25"/>
      <c r="B24" s="22" t="s">
        <v>87</v>
      </c>
      <c r="C24" s="26">
        <v>1</v>
      </c>
    </row>
    <row r="25" spans="1:3" x14ac:dyDescent="0.35">
      <c r="A25" s="27"/>
      <c r="B25" s="22" t="s">
        <v>35</v>
      </c>
      <c r="C25" s="28">
        <v>0</v>
      </c>
    </row>
    <row r="26" spans="1:3" x14ac:dyDescent="0.35">
      <c r="A26" s="27"/>
      <c r="B26" s="39" t="s">
        <v>88</v>
      </c>
      <c r="C26" s="40">
        <v>1</v>
      </c>
    </row>
    <row r="27" spans="1:3" x14ac:dyDescent="0.35">
      <c r="A27" s="41" t="s">
        <v>89</v>
      </c>
      <c r="B27" s="103">
        <f>IFERROR(B16*(VLOOKUP(B14,Hoja2!$G$1:$H$6,2,0)),16666)</f>
        <v>16666</v>
      </c>
      <c r="C27" s="103"/>
    </row>
    <row r="28" spans="1:3" ht="95.25" customHeight="1" x14ac:dyDescent="0.35">
      <c r="A28" s="42" t="s">
        <v>135</v>
      </c>
      <c r="B28" s="104"/>
      <c r="C28" s="104"/>
    </row>
  </sheetData>
  <mergeCells count="21">
    <mergeCell ref="B7:C7"/>
    <mergeCell ref="B8:C8"/>
    <mergeCell ref="B10:C10"/>
    <mergeCell ref="B9:C9"/>
    <mergeCell ref="A1:C1"/>
    <mergeCell ref="B2:C2"/>
    <mergeCell ref="B3:C3"/>
    <mergeCell ref="B4:C4"/>
    <mergeCell ref="B5:C5"/>
    <mergeCell ref="B6:C6"/>
    <mergeCell ref="B27:C27"/>
    <mergeCell ref="A13:C13"/>
    <mergeCell ref="B28:C28"/>
    <mergeCell ref="A11:C12"/>
    <mergeCell ref="B20:C20"/>
    <mergeCell ref="B14:C14"/>
    <mergeCell ref="B15:C15"/>
    <mergeCell ref="B17:C17"/>
    <mergeCell ref="A18:A23"/>
    <mergeCell ref="B23:C23"/>
    <mergeCell ref="B16:C1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53125" defaultRowHeight="14.5" x14ac:dyDescent="0.35"/>
  <sheetData>
    <row r="1" spans="1:1" x14ac:dyDescent="0.35">
      <c r="A1" t="s">
        <v>136</v>
      </c>
    </row>
    <row r="2" spans="1:1" x14ac:dyDescent="0.35">
      <c r="A2" t="s">
        <v>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453125" defaultRowHeight="14.5" x14ac:dyDescent="0.35"/>
  <cols>
    <col min="4" max="4" width="20.1796875" bestFit="1" customWidth="1"/>
    <col min="5" max="5" width="42.81640625" bestFit="1" customWidth="1"/>
    <col min="7" max="7" width="33.36328125" customWidth="1"/>
    <col min="14" max="14" width="20.6328125" customWidth="1"/>
  </cols>
  <sheetData>
    <row r="1" spans="1:14" x14ac:dyDescent="0.35">
      <c r="A1" s="8" t="s">
        <v>36</v>
      </c>
      <c r="B1" t="s">
        <v>137</v>
      </c>
      <c r="C1" s="8" t="s">
        <v>40</v>
      </c>
      <c r="D1" s="8" t="s">
        <v>44</v>
      </c>
      <c r="E1" s="3" t="s">
        <v>45</v>
      </c>
      <c r="F1" s="2" t="s">
        <v>79</v>
      </c>
      <c r="G1" s="2" t="s">
        <v>138</v>
      </c>
      <c r="H1" s="4">
        <v>0.7</v>
      </c>
      <c r="I1" t="s">
        <v>139</v>
      </c>
      <c r="J1" t="s">
        <v>140</v>
      </c>
      <c r="L1" t="s">
        <v>6</v>
      </c>
      <c r="N1" s="2" t="s">
        <v>141</v>
      </c>
    </row>
    <row r="2" spans="1:14" x14ac:dyDescent="0.35">
      <c r="A2" t="s">
        <v>142</v>
      </c>
      <c r="B2" t="s">
        <v>98</v>
      </c>
      <c r="C2" t="s">
        <v>143</v>
      </c>
      <c r="D2" s="2" t="s">
        <v>144</v>
      </c>
      <c r="E2" s="1" t="s">
        <v>145</v>
      </c>
      <c r="F2" s="2" t="s">
        <v>81</v>
      </c>
      <c r="G2" s="2" t="s">
        <v>146</v>
      </c>
      <c r="H2" s="4">
        <v>0.25</v>
      </c>
      <c r="I2" t="s">
        <v>147</v>
      </c>
      <c r="J2" t="s">
        <v>148</v>
      </c>
      <c r="L2" t="s">
        <v>149</v>
      </c>
      <c r="N2" s="2" t="s">
        <v>150</v>
      </c>
    </row>
    <row r="3" spans="1:14" x14ac:dyDescent="0.35">
      <c r="A3" t="s">
        <v>151</v>
      </c>
      <c r="C3" t="s">
        <v>152</v>
      </c>
      <c r="D3" s="2" t="s">
        <v>153</v>
      </c>
      <c r="E3" s="1" t="s">
        <v>154</v>
      </c>
      <c r="F3" s="2" t="s">
        <v>155</v>
      </c>
      <c r="G3" s="2" t="s">
        <v>156</v>
      </c>
      <c r="H3" s="4">
        <v>0.55000000000000004</v>
      </c>
      <c r="I3" t="s">
        <v>157</v>
      </c>
      <c r="J3" t="s">
        <v>158</v>
      </c>
      <c r="N3" s="2" t="s">
        <v>81</v>
      </c>
    </row>
    <row r="4" spans="1:14" x14ac:dyDescent="0.35">
      <c r="A4" t="s">
        <v>159</v>
      </c>
      <c r="C4" t="s">
        <v>160</v>
      </c>
      <c r="E4" s="1" t="s">
        <v>161</v>
      </c>
      <c r="G4" s="2" t="s">
        <v>162</v>
      </c>
      <c r="H4" s="4">
        <v>0.15</v>
      </c>
      <c r="I4" t="s">
        <v>163</v>
      </c>
      <c r="J4" t="s">
        <v>164</v>
      </c>
      <c r="N4" s="2"/>
    </row>
    <row r="5" spans="1:14" x14ac:dyDescent="0.35">
      <c r="A5" t="s">
        <v>165</v>
      </c>
      <c r="E5" s="1" t="s">
        <v>166</v>
      </c>
      <c r="G5" s="2" t="s">
        <v>167</v>
      </c>
      <c r="H5" s="4">
        <v>0.7</v>
      </c>
      <c r="I5" t="s">
        <v>168</v>
      </c>
      <c r="J5" t="s">
        <v>169</v>
      </c>
      <c r="N5" s="2"/>
    </row>
    <row r="6" spans="1:14" x14ac:dyDescent="0.35">
      <c r="E6" s="1" t="s">
        <v>170</v>
      </c>
      <c r="G6" s="2" t="s">
        <v>171</v>
      </c>
      <c r="H6" s="4">
        <v>0.3</v>
      </c>
      <c r="J6" t="s">
        <v>172</v>
      </c>
      <c r="N6" s="2"/>
    </row>
    <row r="7" spans="1:14" x14ac:dyDescent="0.35">
      <c r="E7" s="1" t="s">
        <v>173</v>
      </c>
      <c r="G7" s="2" t="s">
        <v>81</v>
      </c>
      <c r="N7" s="2" t="s">
        <v>81</v>
      </c>
    </row>
    <row r="8" spans="1:14" x14ac:dyDescent="0.35">
      <c r="E8" s="1" t="s">
        <v>174</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6FDF152-C196-4040-AB51-46B29C1B6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89E017-DF9E-4D7A-9036-DAED46F48CF9}">
  <ds:schemaRefs>
    <ds:schemaRef ds:uri="http://schemas.microsoft.com/sharepoint/v3/contenttype/forms"/>
  </ds:schemaRefs>
</ds:datastoreItem>
</file>

<file path=customXml/itemProps3.xml><?xml version="1.0" encoding="utf-8"?>
<ds:datastoreItem xmlns:ds="http://schemas.openxmlformats.org/officeDocument/2006/customXml" ds:itemID="{23053764-0AEE-4C5F-8731-D8855A804D4F}">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Romero Garcia, Angela Maria (ALLIANZ COLOMBIA)</cp:lastModifiedBy>
  <cp:revision/>
  <dcterms:created xsi:type="dcterms:W3CDTF">2020-12-07T14:41:17Z</dcterms:created>
  <dcterms:modified xsi:type="dcterms:W3CDTF">2025-01-08T19:49:36Z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