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F04187B-5590-46B7-AC20-D2418F09F20F}"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11" l="1" a="1"/>
  <c r="B8" i="11" s="1"/>
  <c r="B7" i="11" a="1"/>
  <c r="B7" i="11" s="1"/>
  <c r="B5" i="11" a="1"/>
  <c r="B5" i="11" s="1"/>
  <c r="B6" i="11" a="1"/>
  <c r="B6" i="11" s="1"/>
  <c r="B4" i="11" a="1"/>
  <c r="B4" i="11" s="1"/>
  <c r="B3" i="11" a="1"/>
  <c r="B3" i="11" s="1"/>
  <c r="B2" i="11" a="1"/>
  <c r="B2" i="11" s="1"/>
  <c r="B20" i="8"/>
  <c r="B40" i="8" s="1"/>
  <c r="B34" i="12"/>
  <c r="B15" i="12"/>
  <c r="B8" i="12"/>
  <c r="B7" i="12"/>
  <c r="B6" i="12"/>
  <c r="B5" i="12"/>
  <c r="B4" i="12"/>
  <c r="B3" i="12"/>
  <c r="B2" i="12"/>
  <c r="G21" i="11"/>
  <c r="G23" i="11" s="1"/>
  <c r="G25" i="11" s="1"/>
  <c r="F21" i="11"/>
  <c r="F23" i="11" s="1"/>
  <c r="F25" i="11" s="1"/>
  <c r="E21" i="11"/>
  <c r="E23" i="11" s="1"/>
  <c r="E25" i="11" s="1"/>
  <c r="D21" i="11"/>
  <c r="D23" i="11" s="1"/>
  <c r="D25" i="11" s="1"/>
  <c r="C21" i="11"/>
  <c r="C23" i="11" s="1"/>
  <c r="C25" i="11" s="1"/>
  <c r="G20" i="11"/>
  <c r="G22" i="11" s="1"/>
  <c r="G24" i="11" s="1"/>
  <c r="F20" i="11"/>
  <c r="F22" i="11" s="1"/>
  <c r="F24" i="11" s="1"/>
  <c r="E20" i="11"/>
  <c r="E22" i="11" s="1"/>
  <c r="E24" i="11" s="1"/>
  <c r="D20" i="11"/>
  <c r="D22" i="11" s="1"/>
  <c r="D24" i="11" s="1"/>
  <c r="C20" i="11"/>
  <c r="C22" i="11" s="1"/>
  <c r="C24" i="11" s="1"/>
  <c r="B9" i="11" l="1" a="1"/>
  <c r="B9" i="11" s="1"/>
  <c r="B10" i="9"/>
  <c r="B2" i="8" l="1"/>
  <c r="B2" i="9" s="1"/>
  <c r="B8" i="9" l="1"/>
  <c r="B7" i="9"/>
  <c r="B6" i="9"/>
  <c r="B5" i="9"/>
  <c r="B4" i="9"/>
  <c r="B3" i="9"/>
  <c r="B8" i="8"/>
  <c r="B7" i="8"/>
  <c r="B6" i="8"/>
  <c r="B5" i="8"/>
  <c r="B4" i="8"/>
  <c r="B3" i="8"/>
  <c r="B8" i="7"/>
  <c r="B4" i="7" l="1"/>
  <c r="B5" i="7"/>
  <c r="B6" i="7"/>
  <c r="B7" i="7"/>
  <c r="B3" i="7"/>
  <c r="B9" i="8"/>
  <c r="B11"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<sst xmlns="http://schemas.openxmlformats.org/spreadsheetml/2006/main" count="323" uniqueCount="219">
  <si>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</si>
  <si>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</si>
  <si>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</si>
  <si>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</si>
  <si>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</si>
  <si>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</si>
  <si>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</si>
  <si>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</si>
  <si>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</si>
  <si>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</si>
  <si>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</si>
  <si>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</si>
  <si>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</si>
  <si>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</si>
  <si>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</si>
  <si>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</si>
  <si>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</si>
  <si>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</si>
  <si>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</si>
  <si>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</si>
  <si>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</si>
  <si>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</si>
  <si>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</si>
  <si>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</si>
  <si>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</si>
  <si>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</si>
  <si>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</si>
  <si>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</si>
  <si>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</si>
  <si>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</si>
  <si>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</si>
  <si>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</si>
  <si>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</si>
  <si>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</si>
  <si>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</si>
  <si>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</si>
  <si>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</si>
  <si>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</si>
  <si>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</si>
  <si>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</si>
  <si>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</si>
  <si>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</si>
  <si>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</si>
  <si>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</si>
  <si>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</si>
  <si>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</si>
  <si>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</si>
  <si>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</si>
  <si>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</si>
  <si>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</si>
  <si>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</si>
  <si>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</si>
  <si>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</si>
  <si>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</si>
  <si>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</si>
  <si>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</si>
  <si>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</si>
  <si>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</si>
  <si>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</si>
  <si>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</si>
  <si>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</si>
  <si>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</si>
  <si>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</si>
  <si>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</si>
  <si>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</si>
  <si>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</si>
  <si>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</si>
  <si>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</si>
  <si>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</si>
  <si>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</si>
  <si>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</si>
  <si>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</si>
  <si>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</si>
  <si>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</si>
  <si>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</si>
  <si>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</si>
  <si>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</si>
  <si>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</si>
  <si>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</si>
  <si>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</si>
  <si>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</si>
  <si>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</si>
  <si>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</si>
  <si>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</si>
  <si>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</si>
  <si>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</si>
  <si>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</si>
  <si>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</si>
  <si>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</si>
  <si>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</si>
  <si>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</si>
  <si>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</si>
  <si>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</si>
  <si>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</si>
  <si>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</si>
  <si>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</si>
  <si>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</si>
  <si>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</si>
  <si>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</si>
  <si>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</si>
  <si>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</si>
  <si>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</si>
  <si>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</si>
  <si>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</si>
  <si>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</si>
  <si>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</si>
  <si>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</si>
  <si>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</si>
  <si>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</si>
  <si>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</si>
  <si>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</si>
  <si>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</si>
  <si>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</si>
  <si>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</si>
  <si>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</si>
  <si>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</si>
  <si>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</si>
  <si>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</si>
  <si>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</si>
  <si>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</si>
  <si>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</si>
  <si>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</si>
  <si>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</si>
  <si>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</si>
  <si>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</si>
  <si>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</si>
  <si>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</si>
  <si>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</si>
  <si>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</si>
  <si>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</si>
  <si>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</si>
  <si>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VISTO BUENO OUTSOUCING</t>
  </si>
  <si>
    <t xml:space="preserve">CONTINGENCIA </t>
  </si>
  <si>
    <t xml:space="preserve">COMENTARIOS CLASIFICACIÓN Y VALOR CONTINGENCIA </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</si>
  <si>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</si>
  <si>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</si>
  <si>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</si>
  <si>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</si>
  <si>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</si>
  <si>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</si>
  <si>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</si>
  <si>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</si>
  <si>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</si>
  <si>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</si>
  <si>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</si>
  <si>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</si>
  <si>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</si>
  <si>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</si>
  <si>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</si>
  <si>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</si>
  <si>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</si>
  <si>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</si>
  <si>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</si>
  <si>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</si>
  <si>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</si>
  <si>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</si>
  <si>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</si>
  <si>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</si>
  <si>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</si>
  <si>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</si>
  <si>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</si>
  <si>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</si>
  <si>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</si>
  <si>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</si>
  <si>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</si>
  <si>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</si>
  <si>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</si>
  <si>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</si>
  <si>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</si>
  <si>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</si>
  <si>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</si>
  <si>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</si>
  <si>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</si>
  <si>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</si>
  <si>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</si>
  <si>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</si>
  <si>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</si>
  <si>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</si>
  <si>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</si>
  <si>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</si>
  <si>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</si>
  <si>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</si>
  <si>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</si>
  <si>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</si>
  <si>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</si>
  <si>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</si>
  <si>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</si>
  <si>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</si>
  <si>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</si>
  <si>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</si>
  <si>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</si>
  <si>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</si>
  <si>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</si>
  <si>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</si>
  <si>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</si>
  <si>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</si>
  <si>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</si>
  <si>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</si>
  <si>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</si>
  <si>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 xml:space="preserve">OCTAVO CIVIL DEL CIRCUITO DE BUCARAMANGA </t>
  </si>
  <si>
    <t>N P CONSTRUCCIONES S.A.S ; PREVESA S.A.S.</t>
  </si>
  <si>
    <t xml:space="preserve">CARLOS ALBERTO AVILA AMAYA - PADRE DEL LESIONADO Y PROPIETARIO DEL VEHICULO DAÑADO; CARLOS ALBERTO AVILA CARO - LESIONADO; LIBIA MARIA CARO RODRIGUEZ - MADRE DEL LESIONADO; SILVIA JULIANA REY NARANJO - ESPOSA </t>
  </si>
  <si>
    <t>CARLOS ALBERTO AVILA CARO</t>
  </si>
  <si>
    <t>PIEDECUESTA</t>
  </si>
  <si>
    <t>CASADO</t>
  </si>
  <si>
    <t>carlosavilacaro09@gmail.com</t>
  </si>
  <si>
    <t>26 años</t>
  </si>
  <si>
    <t>N.A.</t>
  </si>
  <si>
    <t>INGENIERO INDUSTRIAL</t>
  </si>
  <si>
    <t>1 LESIONADO</t>
  </si>
  <si>
    <t xml:space="preserve">PREVESA SAS </t>
  </si>
  <si>
    <t>SUD706</t>
  </si>
  <si>
    <t>022473847/16</t>
  </si>
  <si>
    <t>EL 31 DE JULIO DEL 2019 A LAS 4 P.M. EN LA AUTOPISTA BUCARAMANGA - SAN GIL DEL ÁREA URBANA DEL MUNICIPIO DE PIEDECUESTA CARRERA 15 CON CALLE 10 SE PRESENTA UN ACCIDENTE DE TRÁNSITO DONDE SE VIERON INVOLUCRADOS EL VEHÍCULO TIPO MIXEL DE PLACAS SUD706 CONDUCIDO POR JONATHAN CARDENAS, DE PROPIEDAD DE LA EMPRESA PREVESA S.A.S. Y ASEGURADO EN ALLIANZ SEGUROS S.A., QUIEN TRANSITABA POR LA CALLE 10 Y DEBIDO A FALLAS MECÁNICAS DE SU VEHÍCULO OMITE LA SEÑAL DE PARE SEMÁFORO EN LUZ ROJA Y CHOCA CON EL TRACTOCAMIÓN DE PLACAS SUD702 CONDUCIDO POR FERNANDO AGUILAR GOMEZ Y DE PROPIEDAD DE NP CONSTRUCCIONES LTDA, EL CUAL TRANSITABA POR LA CARRERA 15 Y DEBIDO AL IMPACTO CHOCA CONTRA EL VEHÍCULO CAMPERO MITSUBISHI DE PLACAS BIJ409 CONDUCIDO POR QUIEN RESULTARA LESIONADO CARLOS ALBERTO AVILA CARO, VEHÍCULO DE PROPIEDAD DEL SEÑOR CARLOS ALBERTO AVILA AMAYA Y QUE TRANSITABA TAMBIÉN POR LA CARRERA 15.  EL LESIONADO CARLOS ALBERTO AVILA CARO SUFRIÓ LESIONES CONSISTENTES EN TRAUMA POR ATRAPAMIENTO DE MIEMBRO SUPERIOR IZQUIERDO EL CUAL DEBIDO AL VOLCAMIENTO DEL VEHÍCULO QUE CONDUCÍA QUEDÓ ATRAPADO CON EL VEHÍCULO Y EL ASFALTO MIENTRAS ESTE SE DESLIZABA CAUSÁNDOLE FRACTURA DE RADIO Y CÚBITO, SE CUENTA CON UN DICTAMEN EMANADO DE ARL SURA QUE DETERMINÓ UNA PCL DEL 4,35% Y UN PERITAZGO MÉDICO LEGAL PARTICULAR DONDE LE DICTAMINÓ UNA PCL DEL 33,04%, EN CUANTO A LA RESPONSABILIDAD CONSIDERAMOS QUE LA RESPONSABILIDAD DEL CONDUCTOR DEL VEHÍCULO ASEGURADO  ESTÁ TOTALMENTE COMPROMETIDA YA QUE SEGÚN LOS REGISTRO FOTOGRÁFICOS OBRANTES AL PROCESO Y EN EL IPAT COMO HIPÓTESIS SE ESTABLECIÓ LA CAUSAL 217 QUE CORRESPONDE A OTRA Y SE SEÑALÓ QUE SEGÚN LO QUE INDICÓ EL CONDUCTOR NO 1 (ASEGURADO POR ALLIANZ) SE PRESENTARON FALLAS MECÁNICAS EN SU VEHÍCULO.</t>
  </si>
  <si>
    <t>680013103008-20240015800</t>
  </si>
  <si>
    <t>82983746- APL 214586</t>
  </si>
  <si>
    <t>22473847/16</t>
  </si>
  <si>
    <t>del 01/07/2019 hasta las 24:00 horas del
30/06/2020.</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</si>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</sst>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2" fillId="0" borderId="2" xfId="0" applyFont="1" applyBorder="1" applyAlignment="1">
      <alignment horizontal="justify"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0" fillId="0" borderId="2" xfId="0" applyBorder="1" applyAlignment="1">
      <alignment vertical="top"/>
    </xf>
    <xf numFmtId="0" fontId="0" fillId="5" borderId="2" xfId="0" applyFill="1" applyBorder="1" applyAlignment="1">
      <alignment vertical="top"/>
    </xf>
    <xf numFmtId="42" fontId="0" fillId="5" borderId="2" xfId="1" applyFont="1" applyFill="1" applyBorder="1" applyAlignment="1">
      <alignment vertical="top"/>
    </xf>
    <xf numFmtId="44" fontId="0" fillId="5" borderId="2" xfId="4" applyFont="1" applyFill="1" applyBorder="1" applyAlignment="1"/>
    <xf numFmtId="0" fontId="9" fillId="2" borderId="15" xfId="0" applyFont="1" applyFill="1" applyBorder="1" applyAlignment="1">
      <alignment vertical="top"/>
    </xf>
    <xf numFmtId="49" fontId="0" fillId="0" borderId="2" xfId="0" applyNumberFormat="1" applyBorder="1" applyAlignment="1">
      <alignment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3" fillId="2" borderId="15" xfId="0" applyFont="1" applyFill="1"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yuli_cupasachoa_allianz_co/Documents/NUEVO%20FLUJOGRAMA/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losavilacaro0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5" t="s">
        <v>0</v>
      </c>
      <c r="B1" s="65"/>
      <c r="C1" s="65"/>
    </row>
    <row r="2" spans="1:3" x14ac:dyDescent="0.25">
      <c r="A2" s="5" t="s">
        <v>166</v>
      </c>
      <c r="B2" s="70" t="s">
        <v>214</v>
      </c>
      <c r="C2" s="71"/>
    </row>
    <row r="3" spans="1:3" x14ac:dyDescent="0.25">
      <c r="A3" s="5" t="s">
        <v>126</v>
      </c>
      <c r="B3" s="66" t="s">
        <v>199</v>
      </c>
      <c r="C3" s="67"/>
    </row>
    <row r="4" spans="1:3" x14ac:dyDescent="0.25">
      <c r="A4" s="5" t="s">
        <v>145</v>
      </c>
      <c r="B4" s="66" t="s">
        <v>200</v>
      </c>
      <c r="C4" s="67"/>
    </row>
    <row r="5" spans="1:3" ht="31.5" customHeight="1" x14ac:dyDescent="0.25">
      <c r="A5" s="5" t="s">
        <v>146</v>
      </c>
      <c r="B5" s="66" t="s">
        <v>201</v>
      </c>
      <c r="C5" s="67"/>
    </row>
    <row r="6" spans="1:3" x14ac:dyDescent="0.25">
      <c r="A6" s="5" t="s">
        <v>147</v>
      </c>
      <c r="B6" s="61" t="s">
        <v>103</v>
      </c>
      <c r="C6" s="61"/>
    </row>
    <row r="7" spans="1:3" x14ac:dyDescent="0.25">
      <c r="A7" s="27" t="s">
        <v>148</v>
      </c>
      <c r="B7" s="66" t="s">
        <v>107</v>
      </c>
      <c r="C7" s="67"/>
    </row>
    <row r="8" spans="1:3" ht="23.1" customHeight="1" x14ac:dyDescent="0.25">
      <c r="A8" s="28" t="s">
        <v>149</v>
      </c>
      <c r="B8" s="61" t="s">
        <v>202</v>
      </c>
      <c r="C8" s="61"/>
    </row>
    <row r="9" spans="1:3" x14ac:dyDescent="0.25">
      <c r="A9" s="28" t="s">
        <v>150</v>
      </c>
      <c r="B9" s="61">
        <v>1098746823</v>
      </c>
      <c r="C9" s="61"/>
    </row>
    <row r="10" spans="1:3" x14ac:dyDescent="0.25">
      <c r="A10" s="28" t="s">
        <v>151</v>
      </c>
      <c r="B10" s="59" t="s">
        <v>203</v>
      </c>
      <c r="C10" s="59"/>
    </row>
    <row r="11" spans="1:3" ht="30" customHeight="1" x14ac:dyDescent="0.25">
      <c r="A11" s="29" t="s">
        <v>152</v>
      </c>
      <c r="B11" s="59">
        <v>3186526897</v>
      </c>
      <c r="C11" s="59"/>
    </row>
    <row r="12" spans="1:3" ht="30" customHeight="1" x14ac:dyDescent="0.25">
      <c r="A12" s="5" t="s">
        <v>153</v>
      </c>
      <c r="B12" s="60" t="s">
        <v>205</v>
      </c>
      <c r="C12" s="59"/>
    </row>
    <row r="13" spans="1:3" x14ac:dyDescent="0.25">
      <c r="A13" s="5" t="s">
        <v>154</v>
      </c>
      <c r="B13" s="61" t="s">
        <v>204</v>
      </c>
      <c r="C13" s="61"/>
    </row>
    <row r="14" spans="1:3" x14ac:dyDescent="0.25">
      <c r="A14" s="5" t="s">
        <v>155</v>
      </c>
      <c r="B14" s="62">
        <v>34312</v>
      </c>
      <c r="C14" s="61"/>
    </row>
    <row r="15" spans="1:3" x14ac:dyDescent="0.25">
      <c r="A15" s="5" t="s">
        <v>156</v>
      </c>
      <c r="B15" s="61" t="s">
        <v>206</v>
      </c>
      <c r="C15" s="61"/>
    </row>
    <row r="16" spans="1:3" x14ac:dyDescent="0.25">
      <c r="A16" s="5" t="s">
        <v>157</v>
      </c>
      <c r="B16" s="61" t="s">
        <v>207</v>
      </c>
      <c r="C16" s="61"/>
    </row>
    <row r="17" spans="1:3" ht="15" customHeight="1" x14ac:dyDescent="0.25">
      <c r="A17" s="5" t="s">
        <v>158</v>
      </c>
      <c r="B17" s="59" t="s">
        <v>7</v>
      </c>
      <c r="C17" s="59"/>
    </row>
    <row r="18" spans="1:3" x14ac:dyDescent="0.25">
      <c r="A18" s="5" t="s">
        <v>159</v>
      </c>
      <c r="B18" s="59" t="s">
        <v>208</v>
      </c>
      <c r="C18" s="59"/>
    </row>
    <row r="19" spans="1:3" ht="18.75" customHeight="1" x14ac:dyDescent="0.25">
      <c r="A19" s="5" t="s">
        <v>160</v>
      </c>
      <c r="B19" s="68">
        <v>6000000</v>
      </c>
      <c r="C19" s="69"/>
    </row>
    <row r="20" spans="1:3" x14ac:dyDescent="0.25">
      <c r="A20" s="5" t="s">
        <v>161</v>
      </c>
      <c r="B20" s="61" t="s">
        <v>209</v>
      </c>
      <c r="C20" s="61"/>
    </row>
    <row r="21" spans="1:3" ht="17.25" customHeight="1" x14ac:dyDescent="0.25">
      <c r="A21" s="5" t="s">
        <v>162</v>
      </c>
      <c r="B21" s="59" t="s">
        <v>93</v>
      </c>
      <c r="C21" s="59"/>
    </row>
    <row r="22" spans="1:3" x14ac:dyDescent="0.25">
      <c r="A22" s="28" t="s">
        <v>163</v>
      </c>
      <c r="B22" s="58">
        <v>43677</v>
      </c>
      <c r="C22" s="55"/>
    </row>
    <row r="23" spans="1:3" x14ac:dyDescent="0.25">
      <c r="A23" s="28" t="s">
        <v>164</v>
      </c>
      <c r="B23" s="57" t="s">
        <v>207</v>
      </c>
      <c r="C23" s="55"/>
    </row>
    <row r="24" spans="1:3" x14ac:dyDescent="0.25">
      <c r="A24" s="28" t="s">
        <v>165</v>
      </c>
      <c r="B24" s="57" t="s">
        <v>207</v>
      </c>
      <c r="C24" s="55"/>
    </row>
    <row r="25" spans="1:3" x14ac:dyDescent="0.25">
      <c r="A25" s="72" t="s">
        <v>120</v>
      </c>
      <c r="B25" s="55" t="s">
        <v>213</v>
      </c>
      <c r="C25" s="56"/>
    </row>
    <row r="26" spans="1:3" x14ac:dyDescent="0.25">
      <c r="A26" s="72"/>
      <c r="B26" s="56"/>
      <c r="C26" s="56"/>
    </row>
    <row r="27" spans="1:3" ht="100.5" customHeight="1" x14ac:dyDescent="0.25">
      <c r="A27" s="72"/>
      <c r="B27" s="56"/>
      <c r="C27" s="56"/>
    </row>
    <row r="28" spans="1:3" x14ac:dyDescent="0.25">
      <c r="A28" s="28" t="s">
        <v>167</v>
      </c>
      <c r="B28" s="56" t="s">
        <v>210</v>
      </c>
      <c r="C28" s="56"/>
    </row>
    <row r="29" spans="1:3" x14ac:dyDescent="0.25">
      <c r="A29" s="28" t="s">
        <v>168</v>
      </c>
      <c r="B29" s="56">
        <v>900062979</v>
      </c>
      <c r="C29" s="56"/>
    </row>
    <row r="30" spans="1:3" x14ac:dyDescent="0.25">
      <c r="A30" s="28" t="s">
        <v>169</v>
      </c>
      <c r="B30" s="56" t="s">
        <v>211</v>
      </c>
      <c r="C30" s="56"/>
    </row>
    <row r="31" spans="1:3" x14ac:dyDescent="0.25">
      <c r="A31" s="28" t="s">
        <v>170</v>
      </c>
      <c r="B31" s="56" t="s">
        <v>212</v>
      </c>
      <c r="C31" s="56"/>
    </row>
    <row r="32" spans="1:3" x14ac:dyDescent="0.25">
      <c r="A32" s="28" t="s">
        <v>171</v>
      </c>
      <c r="B32" s="63">
        <v>45628</v>
      </c>
      <c r="C32" s="64"/>
    </row>
    <row r="33" spans="1:3" x14ac:dyDescent="0.25">
      <c r="A33" s="5" t="s">
        <v>172</v>
      </c>
      <c r="B33" s="62">
        <v>45628</v>
      </c>
      <c r="C33" s="62"/>
    </row>
    <row r="34" spans="1:3" ht="45" x14ac:dyDescent="0.25">
      <c r="A34" s="5" t="s">
        <v>173</v>
      </c>
      <c r="B34" s="62">
        <v>45677</v>
      </c>
      <c r="C34" s="6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A14CE831-0937-47D4-A9EE-1C5EBA12925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6" sqref="B6:C6"/>
    </sheetView>
  </sheetViews>
  <sheetFormatPr baseColWidth="10" defaultColWidth="0" defaultRowHeight="15" x14ac:dyDescent="0.25"/>
  <cols>
    <col min="1" max="1" width="49.85546875" customWidth="1"/>
    <col min="2" max="2" width="31.42578125" customWidth="1"/>
    <col min="3" max="3" width="59.7109375" customWidth="1"/>
    <col min="4" max="16384" width="11.42578125" hidden="1"/>
  </cols>
  <sheetData>
    <row r="1" spans="1:3" ht="26.25" x14ac:dyDescent="0.25">
      <c r="A1" s="73" t="s">
        <v>10</v>
      </c>
      <c r="B1" s="73"/>
      <c r="C1" s="73"/>
    </row>
    <row r="2" spans="1:3" ht="15.75" customHeight="1" x14ac:dyDescent="0.25">
      <c r="A2" s="20" t="s">
        <v>11</v>
      </c>
      <c r="B2" s="74" t="s">
        <v>215</v>
      </c>
      <c r="C2" s="75"/>
    </row>
    <row r="3" spans="1:3" s="2" customFormat="1" x14ac:dyDescent="0.25">
      <c r="A3" s="5" t="s">
        <v>1</v>
      </c>
      <c r="B3" s="61" t="str">
        <f>'AUTOS  NOTA 322'!B2:C2</f>
        <v>680013103008-20240015800</v>
      </c>
      <c r="C3" s="61"/>
    </row>
    <row r="4" spans="1:3" s="2" customFormat="1" x14ac:dyDescent="0.25">
      <c r="A4" s="5" t="s">
        <v>2</v>
      </c>
      <c r="B4" s="61" t="str">
        <f>'AUTOS  NOTA 322'!B3:C3</f>
        <v xml:space="preserve">OCTAVO CIVIL DEL CIRCUITO DE BUCARAMANGA </v>
      </c>
      <c r="C4" s="61"/>
    </row>
    <row r="5" spans="1:3" s="2" customFormat="1" x14ac:dyDescent="0.25">
      <c r="A5" s="5" t="s">
        <v>3</v>
      </c>
      <c r="B5" s="61" t="str">
        <f>'AUTOS  NOTA 322'!B4:C4</f>
        <v>N P CONSTRUCCIONES S.A.S ; PREVESA S.A.S.</v>
      </c>
      <c r="C5" s="61"/>
    </row>
    <row r="6" spans="1:3" s="2" customFormat="1" x14ac:dyDescent="0.25">
      <c r="A6" s="5" t="s">
        <v>4</v>
      </c>
      <c r="B6" s="61" t="str">
        <f>'AUTOS  NOTA 322'!B5:C5</f>
        <v xml:space="preserve">CARLOS ALBERTO AVILA AMAYA - PADRE DEL LESIONADO Y PROPIETARIO DEL VEHICULO DAÑADO; CARLOS ALBERTO AVILA CARO - LESIONADO; LIBIA MARIA CARO RODRIGUEZ - MADRE DEL LESIONADO; SILVIA JULIANA REY NARANJO - ESPOSA </v>
      </c>
      <c r="C6" s="61"/>
    </row>
    <row r="7" spans="1:3" s="2" customFormat="1" x14ac:dyDescent="0.25">
      <c r="A7" s="5" t="s">
        <v>5</v>
      </c>
      <c r="B7" s="61" t="str">
        <f>'AUTOS  NOTA 322'!B6:C6</f>
        <v>LLAMADA EN GARANTIA</v>
      </c>
      <c r="C7" s="61"/>
    </row>
    <row r="8" spans="1:3" s="2" customFormat="1" x14ac:dyDescent="0.25">
      <c r="A8" s="31" t="s">
        <v>101</v>
      </c>
      <c r="B8" s="61" t="str">
        <f>'AUTOS  NOTA 322'!B7:C8</f>
        <v>CARLOS ALBERTO AVILA CARO</v>
      </c>
      <c r="C8" s="61"/>
    </row>
    <row r="9" spans="1:3" x14ac:dyDescent="0.25">
      <c r="A9" s="20" t="s">
        <v>12</v>
      </c>
      <c r="B9" s="61" t="s">
        <v>216</v>
      </c>
      <c r="C9" s="61"/>
    </row>
    <row r="10" spans="1:3" x14ac:dyDescent="0.25">
      <c r="A10" s="20" t="s">
        <v>9</v>
      </c>
      <c r="B10" s="61" t="s">
        <v>127</v>
      </c>
      <c r="C10" s="61"/>
    </row>
    <row r="11" spans="1:3" x14ac:dyDescent="0.25">
      <c r="A11" s="20" t="s">
        <v>13</v>
      </c>
      <c r="B11" s="88">
        <v>4000000000</v>
      </c>
      <c r="C11" s="89"/>
    </row>
    <row r="12" spans="1:3" x14ac:dyDescent="0.25">
      <c r="A12" s="20" t="s">
        <v>115</v>
      </c>
      <c r="B12" s="88">
        <v>1500000</v>
      </c>
      <c r="C12" s="89"/>
    </row>
    <row r="13" spans="1:3" x14ac:dyDescent="0.25">
      <c r="A13" s="20" t="s">
        <v>14</v>
      </c>
      <c r="B13" s="66" t="s">
        <v>76</v>
      </c>
      <c r="C13" s="67"/>
    </row>
    <row r="14" spans="1:3" x14ac:dyDescent="0.25">
      <c r="A14" s="20" t="s">
        <v>15</v>
      </c>
      <c r="B14" s="59" t="s">
        <v>217</v>
      </c>
      <c r="C14" s="61"/>
    </row>
    <row r="15" spans="1:3" x14ac:dyDescent="0.25">
      <c r="A15" s="20" t="s">
        <v>16</v>
      </c>
      <c r="B15" s="61" t="s">
        <v>17</v>
      </c>
      <c r="C15" s="61"/>
    </row>
    <row r="16" spans="1:3" x14ac:dyDescent="0.25">
      <c r="A16" s="20" t="s">
        <v>18</v>
      </c>
      <c r="B16" s="61" t="s">
        <v>17</v>
      </c>
      <c r="C16" s="61"/>
    </row>
    <row r="17" spans="1:3" x14ac:dyDescent="0.25">
      <c r="A17" s="90" t="s">
        <v>19</v>
      </c>
      <c r="B17" s="61" t="s">
        <v>20</v>
      </c>
      <c r="C17" s="61"/>
    </row>
    <row r="18" spans="1:3" x14ac:dyDescent="0.25">
      <c r="A18" s="91"/>
      <c r="B18" s="10" t="s">
        <v>21</v>
      </c>
      <c r="C18" s="10" t="s">
        <v>22</v>
      </c>
    </row>
    <row r="19" spans="1:3" x14ac:dyDescent="0.25">
      <c r="A19" s="91"/>
      <c r="B19" s="6" t="s">
        <v>118</v>
      </c>
      <c r="C19" s="6"/>
    </row>
    <row r="20" spans="1:3" x14ac:dyDescent="0.25">
      <c r="A20" s="91"/>
      <c r="B20" s="6"/>
      <c r="C20" s="6"/>
    </row>
    <row r="21" spans="1:3" x14ac:dyDescent="0.25">
      <c r="A21" s="92"/>
      <c r="B21" s="6"/>
      <c r="C21" s="6"/>
    </row>
    <row r="22" spans="1:3" x14ac:dyDescent="0.25">
      <c r="A22" s="20" t="s">
        <v>23</v>
      </c>
      <c r="B22" s="61" t="s">
        <v>27</v>
      </c>
      <c r="C22" s="61"/>
    </row>
    <row r="23" spans="1:3" x14ac:dyDescent="0.25">
      <c r="A23" s="20" t="s">
        <v>24</v>
      </c>
      <c r="B23" s="93" t="s">
        <v>27</v>
      </c>
      <c r="C23" s="94"/>
    </row>
    <row r="24" spans="1:3" x14ac:dyDescent="0.25">
      <c r="A24" s="20" t="s">
        <v>25</v>
      </c>
      <c r="B24" s="61" t="s">
        <v>96</v>
      </c>
      <c r="C24" s="61"/>
    </row>
    <row r="25" spans="1:3" x14ac:dyDescent="0.25">
      <c r="A25" s="20" t="s">
        <v>26</v>
      </c>
      <c r="B25" s="61" t="s">
        <v>27</v>
      </c>
      <c r="C25" s="61"/>
    </row>
    <row r="26" spans="1:3" x14ac:dyDescent="0.25">
      <c r="A26" s="20" t="s">
        <v>28</v>
      </c>
      <c r="B26" s="61">
        <v>0</v>
      </c>
      <c r="C26" s="61"/>
    </row>
    <row r="27" spans="1:3" x14ac:dyDescent="0.25">
      <c r="A27" s="19" t="s">
        <v>29</v>
      </c>
      <c r="B27" s="61" t="s">
        <v>27</v>
      </c>
      <c r="C27" s="61"/>
    </row>
    <row r="28" spans="1:3" x14ac:dyDescent="0.25">
      <c r="A28" s="76" t="s">
        <v>30</v>
      </c>
      <c r="B28" s="76"/>
      <c r="C28" s="76"/>
    </row>
    <row r="29" spans="1:3" x14ac:dyDescent="0.25">
      <c r="A29" s="86" t="s">
        <v>31</v>
      </c>
      <c r="B29" s="87"/>
      <c r="C29" s="11" t="s">
        <v>218</v>
      </c>
    </row>
    <row r="30" spans="1:3" x14ac:dyDescent="0.25">
      <c r="A30" s="86" t="s">
        <v>32</v>
      </c>
      <c r="B30" s="87"/>
      <c r="C30" s="11" t="s">
        <v>218</v>
      </c>
    </row>
    <row r="31" spans="1:3" x14ac:dyDescent="0.25">
      <c r="A31" s="86" t="s">
        <v>33</v>
      </c>
      <c r="B31" s="87"/>
      <c r="C31" s="12"/>
    </row>
    <row r="32" spans="1:3" x14ac:dyDescent="0.25">
      <c r="A32" s="86" t="s">
        <v>34</v>
      </c>
      <c r="B32" s="87"/>
      <c r="C32" s="11"/>
    </row>
    <row r="33" spans="1:3" x14ac:dyDescent="0.25">
      <c r="A33" s="86" t="s">
        <v>35</v>
      </c>
      <c r="B33" s="87"/>
      <c r="C33" s="11"/>
    </row>
    <row r="34" spans="1:3" x14ac:dyDescent="0.25">
      <c r="A34" s="86" t="s">
        <v>36</v>
      </c>
      <c r="B34" s="87"/>
      <c r="C34" s="13"/>
    </row>
    <row r="35" spans="1:3" x14ac:dyDescent="0.25">
      <c r="A35" s="77" t="s">
        <v>37</v>
      </c>
      <c r="B35" s="78"/>
      <c r="C35" s="14"/>
    </row>
    <row r="36" spans="1:3" x14ac:dyDescent="0.25">
      <c r="A36" s="77" t="s">
        <v>38</v>
      </c>
      <c r="B36" s="78"/>
      <c r="C36" s="15"/>
    </row>
    <row r="37" spans="1:3" x14ac:dyDescent="0.25">
      <c r="A37" s="79" t="s">
        <v>39</v>
      </c>
      <c r="B37" s="80"/>
      <c r="C37" s="15"/>
    </row>
    <row r="38" spans="1:3" x14ac:dyDescent="0.25">
      <c r="A38" s="81"/>
      <c r="B38" s="82"/>
      <c r="C38" s="15"/>
    </row>
    <row r="39" spans="1:3" x14ac:dyDescent="0.25">
      <c r="A39" s="83"/>
      <c r="B39" s="84"/>
      <c r="C39" s="15"/>
    </row>
    <row r="40" spans="1:3" x14ac:dyDescent="0.25">
      <c r="A40" s="85" t="s">
        <v>40</v>
      </c>
      <c r="B40" s="85"/>
      <c r="C40" s="85"/>
    </row>
    <row r="41" spans="1:3" x14ac:dyDescent="0.25">
      <c r="A41" s="17" t="s">
        <v>41</v>
      </c>
      <c r="B41" s="18"/>
      <c r="C41" s="15"/>
    </row>
    <row r="42" spans="1:3" x14ac:dyDescent="0.25">
      <c r="A42" s="77" t="s">
        <v>42</v>
      </c>
      <c r="B42" s="78"/>
      <c r="C42" s="15"/>
    </row>
    <row r="43" spans="1:3" x14ac:dyDescent="0.25">
      <c r="A43" s="77" t="s">
        <v>43</v>
      </c>
      <c r="B43" s="78"/>
      <c r="C43" s="15"/>
    </row>
    <row r="44" spans="1:3" x14ac:dyDescent="0.25">
      <c r="A44" s="17" t="s">
        <v>44</v>
      </c>
      <c r="B44" s="18"/>
      <c r="C44" s="15"/>
    </row>
    <row r="45" spans="1:3" x14ac:dyDescent="0.25">
      <c r="A45" s="17" t="s">
        <v>45</v>
      </c>
      <c r="B45" s="18"/>
      <c r="C45" s="15"/>
    </row>
    <row r="46" spans="1:3" x14ac:dyDescent="0.25">
      <c r="A46" s="77" t="s">
        <v>46</v>
      </c>
      <c r="B46" s="78"/>
      <c r="C46" s="15"/>
    </row>
    <row r="47" spans="1:3" x14ac:dyDescent="0.25">
      <c r="A47" s="17" t="s">
        <v>47</v>
      </c>
      <c r="B47" s="16"/>
      <c r="C47" s="15"/>
    </row>
    <row r="48" spans="1:3" x14ac:dyDescent="0.25">
      <c r="A48" s="77" t="s">
        <v>48</v>
      </c>
      <c r="B48" s="78"/>
      <c r="C48" s="15"/>
    </row>
    <row r="49" spans="1:3" x14ac:dyDescent="0.25">
      <c r="A49" s="77" t="s">
        <v>49</v>
      </c>
      <c r="B49" s="78"/>
      <c r="C49" s="15"/>
    </row>
    <row r="50" spans="1:3" x14ac:dyDescent="0.25">
      <c r="A50" s="77" t="s">
        <v>39</v>
      </c>
      <c r="B50" s="7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60"/>
  <sheetViews>
    <sheetView tabSelected="1" topLeftCell="A3" zoomScale="80" zoomScaleNormal="80" workbookViewId="0">
      <selection activeCell="B3" sqref="B3:C3"/>
    </sheetView>
  </sheetViews>
  <sheetFormatPr baseColWidth="10" defaultColWidth="0" defaultRowHeight="15" x14ac:dyDescent="0.25"/>
  <cols>
    <col min="1" max="1" width="70" customWidth="1"/>
    <col min="2" max="2" width="35.42578125" customWidth="1"/>
    <col min="3" max="3" width="164" customWidth="1"/>
    <col min="4" max="8" width="11.42578125" hidden="1" customWidth="1"/>
    <col min="9" max="9" width="12" hidden="1" customWidth="1"/>
    <col min="10" max="16384" width="11.42578125" hidden="1"/>
  </cols>
  <sheetData>
    <row r="1" spans="1:9" ht="26.25" x14ac:dyDescent="0.25">
      <c r="A1" s="73" t="s">
        <v>50</v>
      </c>
      <c r="B1" s="73"/>
      <c r="C1" s="73"/>
    </row>
    <row r="2" spans="1:9" ht="15" customHeight="1" x14ac:dyDescent="0.25">
      <c r="A2" s="35" t="s">
        <v>11</v>
      </c>
      <c r="B2" s="99" t="str">
        <f>'AUTOS NOTA 321'!B2:C2</f>
        <v>82983746- APL 214586</v>
      </c>
      <c r="C2" s="100"/>
    </row>
    <row r="3" spans="1:9" x14ac:dyDescent="0.25">
      <c r="A3" s="36" t="s">
        <v>1</v>
      </c>
      <c r="B3" s="103" t="str">
        <f>'AUTOS  NOTA 322'!B2:C2</f>
        <v>680013103008-20240015800</v>
      </c>
      <c r="C3" s="103"/>
    </row>
    <row r="4" spans="1:9" x14ac:dyDescent="0.25">
      <c r="A4" s="36" t="s">
        <v>2</v>
      </c>
      <c r="B4" s="103" t="str">
        <f>'AUTOS  NOTA 322'!B3:C3</f>
        <v xml:space="preserve">OCTAVO CIVIL DEL CIRCUITO DE BUCARAMANGA </v>
      </c>
      <c r="C4" s="103"/>
    </row>
    <row r="5" spans="1:9" x14ac:dyDescent="0.25">
      <c r="A5" s="36" t="s">
        <v>3</v>
      </c>
      <c r="B5" s="103" t="str">
        <f>'AUTOS  NOTA 322'!B4:C4</f>
        <v>N P CONSTRUCCIONES S.A.S ; PREVESA S.A.S.</v>
      </c>
      <c r="C5" s="103"/>
    </row>
    <row r="6" spans="1:9" ht="15" customHeight="1" x14ac:dyDescent="0.25">
      <c r="A6" s="36" t="s">
        <v>4</v>
      </c>
      <c r="B6" s="103" t="str">
        <f>'AUTOS  NOTA 322'!B5:C5</f>
        <v xml:space="preserve">CARLOS ALBERTO AVILA AMAYA - PADRE DEL LESIONADO Y PROPIETARIO DEL VEHICULO DAÑADO; CARLOS ALBERTO AVILA CARO - LESIONADO; LIBIA MARIA CARO RODRIGUEZ - MADRE DEL LESIONADO; SILVIA JULIANA REY NARANJO - ESPOSA </v>
      </c>
      <c r="C6" s="103"/>
    </row>
    <row r="7" spans="1:9" x14ac:dyDescent="0.25">
      <c r="A7" s="36" t="s">
        <v>5</v>
      </c>
      <c r="B7" s="103" t="str">
        <f>'AUTOS  NOTA 322'!B6:C6</f>
        <v>LLAMADA EN GARANTIA</v>
      </c>
      <c r="C7" s="103"/>
    </row>
    <row r="8" spans="1:9" x14ac:dyDescent="0.25">
      <c r="A8" s="38" t="s">
        <v>101</v>
      </c>
      <c r="B8" s="103" t="str">
        <f>'AUTOS  NOTA 322'!B7:C8</f>
        <v>CARLOS ALBERTO AVILA CARO</v>
      </c>
      <c r="C8" s="103"/>
    </row>
    <row r="9" spans="1:9" x14ac:dyDescent="0.25">
      <c r="A9" s="36" t="s">
        <v>51</v>
      </c>
      <c r="B9" s="97">
        <f>SUM(C11,C12,C14,C15,C17)</f>
        <v>0</v>
      </c>
      <c r="C9" s="98"/>
    </row>
    <row r="10" spans="1:9" x14ac:dyDescent="0.25">
      <c r="A10" s="104" t="s">
        <v>52</v>
      </c>
      <c r="B10" s="101" t="s">
        <v>53</v>
      </c>
      <c r="C10" s="102"/>
    </row>
    <row r="11" spans="1:9" x14ac:dyDescent="0.25">
      <c r="A11" s="104"/>
      <c r="B11" s="37" t="s">
        <v>54</v>
      </c>
      <c r="C11" s="32"/>
    </row>
    <row r="12" spans="1:9" x14ac:dyDescent="0.25">
      <c r="A12" s="104"/>
      <c r="B12" s="37" t="s">
        <v>55</v>
      </c>
      <c r="C12" s="32"/>
    </row>
    <row r="13" spans="1:9" x14ac:dyDescent="0.25">
      <c r="A13" s="104"/>
      <c r="B13" s="101"/>
      <c r="C13" s="102"/>
    </row>
    <row r="14" spans="1:9" x14ac:dyDescent="0.25">
      <c r="A14" s="104"/>
      <c r="B14" s="37" t="s">
        <v>98</v>
      </c>
      <c r="C14" s="40"/>
    </row>
    <row r="15" spans="1:9" x14ac:dyDescent="0.25">
      <c r="A15" s="104"/>
      <c r="B15" s="37" t="s">
        <v>99</v>
      </c>
      <c r="C15" s="40"/>
      <c r="E15" t="s">
        <v>57</v>
      </c>
      <c r="F15" s="22">
        <v>0.7</v>
      </c>
    </row>
    <row r="16" spans="1:9" x14ac:dyDescent="0.25">
      <c r="A16" s="104"/>
      <c r="B16" s="101" t="s">
        <v>58</v>
      </c>
      <c r="C16" s="102"/>
      <c r="E16" t="s">
        <v>59</v>
      </c>
      <c r="F16" s="23">
        <v>0.3</v>
      </c>
      <c r="I16" s="25"/>
    </row>
    <row r="17" spans="1:9" x14ac:dyDescent="0.25">
      <c r="A17" s="104"/>
      <c r="B17" s="37"/>
      <c r="C17" s="41"/>
      <c r="F17" s="26"/>
      <c r="I17" s="25"/>
    </row>
    <row r="18" spans="1:9" ht="23.25" customHeight="1" x14ac:dyDescent="0.25">
      <c r="A18" s="39" t="s">
        <v>60</v>
      </c>
      <c r="B18" s="99" t="s">
        <v>57</v>
      </c>
      <c r="C18" s="100"/>
    </row>
    <row r="19" spans="1:9" ht="30" x14ac:dyDescent="0.25">
      <c r="A19" s="36" t="s">
        <v>62</v>
      </c>
      <c r="B19" s="111"/>
      <c r="C19" s="112"/>
    </row>
    <row r="20" spans="1:9" ht="15" customHeight="1" x14ac:dyDescent="0.25">
      <c r="A20" s="21" t="s">
        <v>63</v>
      </c>
      <c r="B20" s="108">
        <f>((C22+C23+C25+C26+C30+C28+C32+C34+C29+C33)-C37-C38)*C36*C39</f>
        <v>1000000000</v>
      </c>
      <c r="C20" s="108"/>
    </row>
    <row r="21" spans="1:9" x14ac:dyDescent="0.25">
      <c r="A21" s="7" t="s">
        <v>64</v>
      </c>
      <c r="B21" s="113" t="s">
        <v>53</v>
      </c>
      <c r="C21" s="114"/>
    </row>
    <row r="22" spans="1:9" x14ac:dyDescent="0.25">
      <c r="A22" s="116"/>
      <c r="B22" s="37" t="s">
        <v>54</v>
      </c>
      <c r="C22" s="32">
        <v>1000000000</v>
      </c>
    </row>
    <row r="23" spans="1:9" x14ac:dyDescent="0.25">
      <c r="A23" s="117"/>
      <c r="B23" s="37" t="s">
        <v>55</v>
      </c>
      <c r="C23" s="32">
        <v>0</v>
      </c>
    </row>
    <row r="24" spans="1:9" x14ac:dyDescent="0.25">
      <c r="A24" s="117"/>
      <c r="B24" s="101" t="s">
        <v>56</v>
      </c>
      <c r="C24" s="102"/>
    </row>
    <row r="25" spans="1:9" x14ac:dyDescent="0.25">
      <c r="A25" s="117"/>
      <c r="B25" s="37" t="s">
        <v>98</v>
      </c>
      <c r="C25" s="32">
        <v>0</v>
      </c>
    </row>
    <row r="26" spans="1:9" ht="29.1" customHeight="1" x14ac:dyDescent="0.25">
      <c r="A26" s="117"/>
      <c r="B26" s="37" t="s">
        <v>100</v>
      </c>
      <c r="C26" s="32">
        <v>0</v>
      </c>
    </row>
    <row r="27" spans="1:9" x14ac:dyDescent="0.25">
      <c r="A27" s="117"/>
      <c r="B27" s="101" t="s">
        <v>121</v>
      </c>
      <c r="C27" s="102"/>
    </row>
    <row r="28" spans="1:9" x14ac:dyDescent="0.25">
      <c r="A28" s="117"/>
      <c r="B28" s="37" t="s">
        <v>130</v>
      </c>
      <c r="C28" s="32">
        <v>0</v>
      </c>
    </row>
    <row r="29" spans="1:9" x14ac:dyDescent="0.25">
      <c r="A29" s="117"/>
      <c r="B29" s="37" t="s">
        <v>54</v>
      </c>
      <c r="C29" s="32"/>
    </row>
    <row r="30" spans="1:9" x14ac:dyDescent="0.25">
      <c r="A30" s="117"/>
      <c r="B30" s="37" t="s">
        <v>55</v>
      </c>
      <c r="C30" s="32">
        <v>0</v>
      </c>
    </row>
    <row r="31" spans="1:9" x14ac:dyDescent="0.25">
      <c r="A31" s="117"/>
      <c r="B31" s="101" t="s">
        <v>122</v>
      </c>
      <c r="C31" s="102"/>
    </row>
    <row r="32" spans="1:9" x14ac:dyDescent="0.25">
      <c r="A32" s="117"/>
      <c r="B32" s="37"/>
      <c r="C32" s="32"/>
    </row>
    <row r="33" spans="1:3" x14ac:dyDescent="0.25">
      <c r="A33" s="117"/>
      <c r="B33" s="37" t="s">
        <v>54</v>
      </c>
      <c r="C33" s="32">
        <v>0</v>
      </c>
    </row>
    <row r="34" spans="1:3" x14ac:dyDescent="0.25">
      <c r="A34" s="117"/>
      <c r="B34" s="37" t="s">
        <v>55</v>
      </c>
      <c r="C34" s="32">
        <v>0</v>
      </c>
    </row>
    <row r="35" spans="1:3" x14ac:dyDescent="0.25">
      <c r="A35" s="117"/>
      <c r="B35" s="101" t="s">
        <v>114</v>
      </c>
      <c r="C35" s="102"/>
    </row>
    <row r="36" spans="1:3" x14ac:dyDescent="0.25">
      <c r="A36" s="117"/>
      <c r="B36" s="37" t="s">
        <v>125</v>
      </c>
      <c r="C36" s="33">
        <v>1</v>
      </c>
    </row>
    <row r="37" spans="1:3" x14ac:dyDescent="0.25">
      <c r="A37" s="117"/>
      <c r="B37" s="37" t="s">
        <v>115</v>
      </c>
      <c r="C37" s="34">
        <v>0</v>
      </c>
    </row>
    <row r="38" spans="1:3" x14ac:dyDescent="0.25">
      <c r="A38" s="117"/>
      <c r="B38" s="37" t="s">
        <v>174</v>
      </c>
      <c r="C38" s="34"/>
    </row>
    <row r="39" spans="1:3" x14ac:dyDescent="0.25">
      <c r="A39" s="117"/>
      <c r="B39" s="37" t="s">
        <v>129</v>
      </c>
      <c r="C39" s="33">
        <v>1</v>
      </c>
    </row>
    <row r="40" spans="1:3" x14ac:dyDescent="0.25">
      <c r="A40" s="24" t="s">
        <v>65</v>
      </c>
      <c r="B40" s="108">
        <f>IFERROR(B20*(VLOOKUP(B18,E15:F17,2,0)),16666)</f>
        <v>700000000</v>
      </c>
      <c r="C40" s="108"/>
    </row>
    <row r="41" spans="1:3" ht="93" customHeight="1" x14ac:dyDescent="0.25">
      <c r="A41" s="36" t="s">
        <v>123</v>
      </c>
      <c r="B41" s="109"/>
      <c r="C41" s="110"/>
    </row>
    <row r="42" spans="1:3" ht="211.5" customHeight="1" x14ac:dyDescent="0.25">
      <c r="A42" s="36" t="s">
        <v>66</v>
      </c>
      <c r="B42" s="106"/>
      <c r="C42" s="107"/>
    </row>
    <row r="43" spans="1:3" ht="26.1" customHeight="1" x14ac:dyDescent="0.25">
      <c r="A43" s="115" t="s">
        <v>131</v>
      </c>
      <c r="B43" s="115"/>
      <c r="C43" s="115"/>
    </row>
    <row r="44" spans="1:3" x14ac:dyDescent="0.25">
      <c r="A44" s="42" t="s">
        <v>132</v>
      </c>
      <c r="B44" s="105"/>
      <c r="C44" s="105"/>
    </row>
    <row r="45" spans="1:3" ht="78.75" customHeight="1" x14ac:dyDescent="0.25">
      <c r="A45" s="42" t="s">
        <v>133</v>
      </c>
      <c r="B45" s="105"/>
      <c r="C45" s="105"/>
    </row>
    <row r="48" spans="1:3" ht="26.25" x14ac:dyDescent="0.25">
      <c r="A48" s="95" t="s">
        <v>175</v>
      </c>
      <c r="B48" s="95"/>
      <c r="C48" s="95"/>
    </row>
    <row r="49" spans="1:3" x14ac:dyDescent="0.25">
      <c r="A49" s="96" t="s">
        <v>176</v>
      </c>
      <c r="B49" s="96"/>
      <c r="C49" s="96"/>
    </row>
    <row r="50" spans="1:3" x14ac:dyDescent="0.25">
      <c r="A50" s="44" t="s">
        <v>177</v>
      </c>
      <c r="B50" s="44" t="s">
        <v>178</v>
      </c>
      <c r="C50" s="45" t="s">
        <v>179</v>
      </c>
    </row>
    <row r="51" spans="1:3" ht="27" x14ac:dyDescent="0.25">
      <c r="A51" s="46" t="s">
        <v>180</v>
      </c>
      <c r="B51" s="47" t="s">
        <v>27</v>
      </c>
      <c r="C51" s="46" t="s">
        <v>181</v>
      </c>
    </row>
    <row r="52" spans="1:3" ht="40.5" x14ac:dyDescent="0.25">
      <c r="A52" s="46" t="s">
        <v>182</v>
      </c>
      <c r="B52" s="47" t="s">
        <v>27</v>
      </c>
      <c r="C52" s="46" t="s">
        <v>183</v>
      </c>
    </row>
    <row r="53" spans="1:3" ht="27" x14ac:dyDescent="0.25">
      <c r="A53" s="46" t="s">
        <v>184</v>
      </c>
      <c r="B53" s="47" t="s">
        <v>27</v>
      </c>
      <c r="C53" s="46" t="s">
        <v>185</v>
      </c>
    </row>
    <row r="54" spans="1:3" x14ac:dyDescent="0.25">
      <c r="A54" s="46" t="s">
        <v>186</v>
      </c>
      <c r="B54" s="47" t="s">
        <v>27</v>
      </c>
      <c r="C54" s="46" t="s">
        <v>187</v>
      </c>
    </row>
    <row r="55" spans="1:3" x14ac:dyDescent="0.25">
      <c r="A55" s="46" t="s">
        <v>188</v>
      </c>
      <c r="B55" s="47" t="s">
        <v>27</v>
      </c>
      <c r="C55" s="48"/>
    </row>
    <row r="56" spans="1:3" x14ac:dyDescent="0.25">
      <c r="A56" s="46" t="s">
        <v>189</v>
      </c>
      <c r="B56" s="47" t="s">
        <v>27</v>
      </c>
      <c r="C56" s="46" t="s">
        <v>190</v>
      </c>
    </row>
    <row r="57" spans="1:3" ht="27" x14ac:dyDescent="0.25">
      <c r="A57" s="46" t="s">
        <v>191</v>
      </c>
      <c r="B57" s="47" t="s">
        <v>27</v>
      </c>
      <c r="C57" s="46" t="s">
        <v>192</v>
      </c>
    </row>
    <row r="58" spans="1:3" x14ac:dyDescent="0.25">
      <c r="A58" s="46" t="s">
        <v>193</v>
      </c>
      <c r="B58" s="47" t="s">
        <v>27</v>
      </c>
      <c r="C58" s="48" t="s">
        <v>194</v>
      </c>
    </row>
    <row r="59" spans="1:3" ht="27" x14ac:dyDescent="0.25">
      <c r="A59" s="46" t="s">
        <v>195</v>
      </c>
      <c r="B59" s="47" t="s">
        <v>27</v>
      </c>
      <c r="C59" s="48" t="s">
        <v>196</v>
      </c>
    </row>
    <row r="60" spans="1:3" ht="27" x14ac:dyDescent="0.25">
      <c r="A60" s="46" t="s">
        <v>197</v>
      </c>
      <c r="B60" s="47" t="s">
        <v>27</v>
      </c>
      <c r="C60" s="48" t="s">
        <v>198</v>
      </c>
    </row>
  </sheetData>
  <sheetProtection selectLockedCells="1"/>
  <mergeCells count="30">
    <mergeCell ref="B45:C45"/>
    <mergeCell ref="B42:C42"/>
    <mergeCell ref="B18:C18"/>
    <mergeCell ref="B20:C20"/>
    <mergeCell ref="B41:C41"/>
    <mergeCell ref="B31:C31"/>
    <mergeCell ref="B35:C35"/>
    <mergeCell ref="B40:C40"/>
    <mergeCell ref="B27:C27"/>
    <mergeCell ref="B19:C19"/>
    <mergeCell ref="B21:C21"/>
    <mergeCell ref="B24:C24"/>
    <mergeCell ref="A43:C43"/>
    <mergeCell ref="A22:A39"/>
    <mergeCell ref="A48:C48"/>
    <mergeCell ref="A49:C49"/>
    <mergeCell ref="B9:C9"/>
    <mergeCell ref="A1:C1"/>
    <mergeCell ref="B2:C2"/>
    <mergeCell ref="B16:C16"/>
    <mergeCell ref="B3:C3"/>
    <mergeCell ref="B4:C4"/>
    <mergeCell ref="B5:C5"/>
    <mergeCell ref="B6:C6"/>
    <mergeCell ref="B7:C7"/>
    <mergeCell ref="B8:C8"/>
    <mergeCell ref="B10:C10"/>
    <mergeCell ref="B13:C13"/>
    <mergeCell ref="A10:A17"/>
    <mergeCell ref="B44:C4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 B44:C44</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1" sqref="B11:C11"/>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73" t="s">
        <v>67</v>
      </c>
      <c r="B1" s="73"/>
      <c r="C1" s="73"/>
    </row>
    <row r="2" spans="1:3" x14ac:dyDescent="0.25">
      <c r="A2" s="20" t="s">
        <v>11</v>
      </c>
      <c r="B2" s="93" t="str">
        <f>'AUTOS NOTA 324-478'!B2:C2</f>
        <v>82983746- APL 214586</v>
      </c>
      <c r="C2" s="94"/>
    </row>
    <row r="3" spans="1:3" x14ac:dyDescent="0.25">
      <c r="A3" s="5" t="s">
        <v>1</v>
      </c>
      <c r="B3" s="61" t="str">
        <f>'AUTOS  NOTA 322'!B2:C2</f>
        <v>680013103008-20240015800</v>
      </c>
      <c r="C3" s="61"/>
    </row>
    <row r="4" spans="1:3" x14ac:dyDescent="0.25">
      <c r="A4" s="5" t="s">
        <v>2</v>
      </c>
      <c r="B4" s="61" t="str">
        <f>'AUTOS  NOTA 322'!B3:C3</f>
        <v xml:space="preserve">OCTAVO CIVIL DEL CIRCUITO DE BUCARAMANGA </v>
      </c>
      <c r="C4" s="61"/>
    </row>
    <row r="5" spans="1:3" x14ac:dyDescent="0.25">
      <c r="A5" s="5" t="s">
        <v>3</v>
      </c>
      <c r="B5" s="61" t="str">
        <f>'AUTOS  NOTA 322'!B4:C4</f>
        <v>N P CONSTRUCCIONES S.A.S ; PREVESA S.A.S.</v>
      </c>
      <c r="C5" s="61"/>
    </row>
    <row r="6" spans="1:3" ht="15" customHeight="1" x14ac:dyDescent="0.25">
      <c r="A6" s="5" t="s">
        <v>4</v>
      </c>
      <c r="B6" s="61" t="str">
        <f>'AUTOS  NOTA 322'!B5:C5</f>
        <v xml:space="preserve">CARLOS ALBERTO AVILA AMAYA - PADRE DEL LESIONADO Y PROPIETARIO DEL VEHICULO DAÑADO; CARLOS ALBERTO AVILA CARO - LESIONADO; LIBIA MARIA CARO RODRIGUEZ - MADRE DEL LESIONADO; SILVIA JULIANA REY NARANJO - ESPOSA </v>
      </c>
      <c r="C6" s="61"/>
    </row>
    <row r="7" spans="1:3" ht="15" customHeight="1" x14ac:dyDescent="0.25">
      <c r="A7" s="5" t="s">
        <v>5</v>
      </c>
      <c r="B7" s="61" t="str">
        <f>'AUTOS  NOTA 322'!B6:C6</f>
        <v>LLAMADA EN GARANTIA</v>
      </c>
      <c r="C7" s="61"/>
    </row>
    <row r="8" spans="1:3" ht="15" customHeight="1" x14ac:dyDescent="0.25">
      <c r="A8" s="31" t="s">
        <v>101</v>
      </c>
      <c r="B8" s="61" t="str">
        <f>'AUTOS  NOTA 322'!B7:C8</f>
        <v>CARLOS ALBERTO AVILA CARO</v>
      </c>
      <c r="C8" s="61"/>
    </row>
    <row r="9" spans="1:3" ht="18.95" customHeight="1" x14ac:dyDescent="0.25">
      <c r="A9" s="5" t="s">
        <v>102</v>
      </c>
      <c r="B9" s="61"/>
      <c r="C9" s="61"/>
    </row>
    <row r="10" spans="1:3" x14ac:dyDescent="0.25">
      <c r="A10" s="7" t="s">
        <v>64</v>
      </c>
      <c r="B10" s="120">
        <f>'AUTOS NOTA 324-478'!B20:C20</f>
        <v>1000000000</v>
      </c>
      <c r="C10" s="120"/>
    </row>
    <row r="11" spans="1:3" x14ac:dyDescent="0.25">
      <c r="A11" s="7" t="s">
        <v>116</v>
      </c>
      <c r="B11" s="121">
        <f>'AUTOS NOTA 324-478'!B40:C40</f>
        <v>700000000</v>
      </c>
      <c r="C11" s="61"/>
    </row>
    <row r="12" spans="1:3" ht="30" x14ac:dyDescent="0.25">
      <c r="A12" s="7" t="s">
        <v>68</v>
      </c>
      <c r="B12" s="118"/>
      <c r="C12" s="119"/>
    </row>
    <row r="13" spans="1:3" ht="45" x14ac:dyDescent="0.25">
      <c r="A13" s="5" t="s">
        <v>69</v>
      </c>
      <c r="B13" s="61"/>
      <c r="C13" s="61"/>
    </row>
    <row r="14" spans="1:3" ht="45" x14ac:dyDescent="0.25">
      <c r="A14" s="5" t="s">
        <v>70</v>
      </c>
      <c r="B14" s="61"/>
      <c r="C14" s="61"/>
    </row>
    <row r="15" spans="1:3" x14ac:dyDescent="0.25">
      <c r="A15" s="5" t="s">
        <v>71</v>
      </c>
      <c r="B15" s="6"/>
      <c r="C15" s="6"/>
    </row>
    <row r="16" spans="1:3" x14ac:dyDescent="0.25">
      <c r="A16" s="7" t="s">
        <v>72</v>
      </c>
      <c r="B16" s="61"/>
      <c r="C16" s="61"/>
    </row>
    <row r="17" spans="1:3" x14ac:dyDescent="0.25">
      <c r="A17" s="6" t="s">
        <v>73</v>
      </c>
      <c r="B17" s="119"/>
      <c r="C17" s="11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XFC25"/>
  <sheetViews>
    <sheetView workbookViewId="0">
      <selection activeCell="B15" sqref="B15"/>
    </sheetView>
  </sheetViews>
  <sheetFormatPr baseColWidth="10" defaultColWidth="0" defaultRowHeight="15" x14ac:dyDescent="0.25"/>
  <cols>
    <col min="1" max="1" width="54.42578125" customWidth="1"/>
    <col min="2" max="2" width="111.42578125" customWidth="1"/>
    <col min="3" max="7" width="0" hidden="1" customWidth="1"/>
    <col min="9" max="16382" width="11.42578125" hidden="1"/>
    <col min="16383" max="16383" width="6.28515625" hidden="1" customWidth="1"/>
    <col min="16384" max="16384" width="9" hidden="1" customWidth="1"/>
  </cols>
  <sheetData>
    <row r="1" spans="1:3" ht="26.25" x14ac:dyDescent="0.25">
      <c r="A1" s="53" t="s">
        <v>134</v>
      </c>
      <c r="B1" s="53"/>
    </row>
    <row r="2" spans="1:3" x14ac:dyDescent="0.25">
      <c r="A2" s="43" t="s">
        <v>11</v>
      </c>
      <c r="B2" s="49" t="str" cm="1">
        <f t="array" ref="B2:C2">'AUTOS NOTA 321'!$B$2:$C$2</f>
        <v>82983746- APL 214586</v>
      </c>
      <c r="C2">
        <v>0</v>
      </c>
    </row>
    <row r="3" spans="1:3" x14ac:dyDescent="0.25">
      <c r="A3" s="5" t="s">
        <v>1</v>
      </c>
      <c r="B3" s="54" t="str" cm="1">
        <f t="array" ref="B3:C3">'AUTOS  NOTA 322'!$B$2:$C$2</f>
        <v>680013103008-20240015800</v>
      </c>
      <c r="C3">
        <v>0</v>
      </c>
    </row>
    <row r="4" spans="1:3" x14ac:dyDescent="0.25">
      <c r="A4" s="5" t="s">
        <v>2</v>
      </c>
      <c r="B4" s="49" t="str" cm="1">
        <f t="array" ref="B4:C4">'AUTOS  NOTA 322'!$B$3:$C$3</f>
        <v xml:space="preserve">OCTAVO CIVIL DEL CIRCUITO DE BUCARAMANGA </v>
      </c>
      <c r="C4">
        <v>0</v>
      </c>
    </row>
    <row r="5" spans="1:3" x14ac:dyDescent="0.25">
      <c r="A5" s="5" t="s">
        <v>3</v>
      </c>
      <c r="B5" s="49" t="str" cm="1">
        <f t="array" ref="B5:C5">'AUTOS  NOTA 322'!$B$4:$C$4</f>
        <v>N P CONSTRUCCIONES S.A.S ; PREVESA S.A.S.</v>
      </c>
      <c r="C5">
        <v>0</v>
      </c>
    </row>
    <row r="6" spans="1:3" x14ac:dyDescent="0.25">
      <c r="A6" s="5" t="s">
        <v>4</v>
      </c>
      <c r="B6" s="49" t="str" cm="1">
        <f t="array" ref="B6:C6">'AUTOS  NOTA 322'!$B$5:$C$5</f>
        <v xml:space="preserve">CARLOS ALBERTO AVILA AMAYA - PADRE DEL LESIONADO Y PROPIETARIO DEL VEHICULO DAÑADO; CARLOS ALBERTO AVILA CARO - LESIONADO; LIBIA MARIA CARO RODRIGUEZ - MADRE DEL LESIONADO; SILVIA JULIANA REY NARANJO - ESPOSA </v>
      </c>
      <c r="C6">
        <v>0</v>
      </c>
    </row>
    <row r="7" spans="1:3" x14ac:dyDescent="0.25">
      <c r="A7" s="5" t="s">
        <v>5</v>
      </c>
      <c r="B7" s="49" t="str" cm="1">
        <f t="array" ref="B7:C7">'AUTOS  NOTA 322'!$B$6:$C$6</f>
        <v>LLAMADA EN GARANTIA</v>
      </c>
      <c r="C7">
        <v>0</v>
      </c>
    </row>
    <row r="8" spans="1:3" x14ac:dyDescent="0.25">
      <c r="A8" s="5" t="s">
        <v>102</v>
      </c>
      <c r="B8" s="49" t="str" cm="1">
        <f t="array" ref="B8:C8">'AUTOS NOTA 324-478'!$B$18:$C$18</f>
        <v>PROBABLE</v>
      </c>
      <c r="C8">
        <v>0</v>
      </c>
    </row>
    <row r="9" spans="1:3" x14ac:dyDescent="0.25">
      <c r="A9" s="7" t="s">
        <v>64</v>
      </c>
      <c r="B9" s="51" cm="1">
        <f t="array" ref="B9:C9">'AUTOS NOTA 324-478'!$B$20:$C$20</f>
        <v>1000000000</v>
      </c>
      <c r="C9">
        <v>0</v>
      </c>
    </row>
    <row r="10" spans="1:3" x14ac:dyDescent="0.25">
      <c r="A10" s="5" t="s">
        <v>135</v>
      </c>
      <c r="B10" s="52">
        <v>0</v>
      </c>
    </row>
    <row r="11" spans="1:3" x14ac:dyDescent="0.25">
      <c r="A11" s="5" t="s">
        <v>136</v>
      </c>
      <c r="B11" s="49"/>
    </row>
    <row r="12" spans="1:3" x14ac:dyDescent="0.25">
      <c r="A12" s="5" t="s">
        <v>137</v>
      </c>
      <c r="B12" s="49"/>
    </row>
    <row r="13" spans="1:3" x14ac:dyDescent="0.25">
      <c r="A13" s="5" t="s">
        <v>138</v>
      </c>
      <c r="B13" s="50"/>
    </row>
    <row r="14" spans="1:3" x14ac:dyDescent="0.25">
      <c r="A14" s="5" t="s">
        <v>139</v>
      </c>
      <c r="B14" s="49"/>
    </row>
    <row r="20" spans="3:7" x14ac:dyDescent="0.25">
      <c r="C20" t="str">
        <f t="shared" ref="C20:G23" si="0">UPPER(C18)</f>
        <v/>
      </c>
      <c r="D20" t="str">
        <f t="shared" si="0"/>
        <v/>
      </c>
      <c r="E20" t="str">
        <f t="shared" si="0"/>
        <v/>
      </c>
      <c r="F20" t="str">
        <f t="shared" si="0"/>
        <v/>
      </c>
      <c r="G20" t="str">
        <f t="shared" si="0"/>
        <v/>
      </c>
    </row>
    <row r="21" spans="3:7" x14ac:dyDescent="0.25">
      <c r="C21" t="str">
        <f t="shared" si="0"/>
        <v/>
      </c>
      <c r="D21" t="str">
        <f t="shared" si="0"/>
        <v/>
      </c>
      <c r="E21" t="str">
        <f t="shared" si="0"/>
        <v/>
      </c>
      <c r="F21" t="str">
        <f t="shared" si="0"/>
        <v/>
      </c>
      <c r="G21" t="str">
        <f t="shared" si="0"/>
        <v/>
      </c>
    </row>
    <row r="22" spans="3:7" x14ac:dyDescent="0.25">
      <c r="C22" t="str">
        <f t="shared" si="0"/>
        <v/>
      </c>
      <c r="D22" t="str">
        <f t="shared" si="0"/>
        <v/>
      </c>
      <c r="E22" t="str">
        <f t="shared" si="0"/>
        <v/>
      </c>
      <c r="F22" t="str">
        <f t="shared" si="0"/>
        <v/>
      </c>
      <c r="G22" t="str">
        <f t="shared" si="0"/>
        <v/>
      </c>
    </row>
    <row r="23" spans="3:7" x14ac:dyDescent="0.25">
      <c r="C23" t="str">
        <f>UPPER(C21)</f>
        <v/>
      </c>
      <c r="D23" t="str">
        <f t="shared" si="0"/>
        <v/>
      </c>
      <c r="E23" t="str">
        <f t="shared" si="0"/>
        <v/>
      </c>
      <c r="F23" t="str">
        <f t="shared" si="0"/>
        <v/>
      </c>
      <c r="G23" t="str">
        <f t="shared" si="0"/>
        <v/>
      </c>
    </row>
    <row r="24" spans="3:7" x14ac:dyDescent="0.25">
      <c r="C24" t="str">
        <f t="shared" ref="C24:G25" si="1">UPPER(C22)</f>
        <v/>
      </c>
      <c r="D24" t="str">
        <f t="shared" si="1"/>
        <v/>
      </c>
      <c r="E24" t="str">
        <f t="shared" si="1"/>
        <v/>
      </c>
      <c r="F24" t="str">
        <f t="shared" si="1"/>
        <v/>
      </c>
      <c r="G24" t="str">
        <f t="shared" si="1"/>
        <v/>
      </c>
    </row>
    <row r="25" spans="3:7" x14ac:dyDescent="0.25">
      <c r="C25" t="str">
        <f t="shared" si="1"/>
        <v/>
      </c>
      <c r="D25" t="str">
        <f t="shared" si="1"/>
        <v/>
      </c>
      <c r="E25" t="str">
        <f t="shared" si="1"/>
        <v/>
      </c>
      <c r="F25" t="str">
        <f t="shared" si="1"/>
        <v/>
      </c>
      <c r="G25" t="str">
        <f t="shared" si="1"/>
        <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73" t="s">
        <v>140</v>
      </c>
      <c r="B1" s="73"/>
      <c r="C1" s="73"/>
    </row>
    <row r="2" spans="1:6" x14ac:dyDescent="0.25">
      <c r="A2" s="20" t="s">
        <v>11</v>
      </c>
      <c r="B2" s="93" t="str">
        <f>'[2]AUTOS NOTA 321'!B2:C2</f>
        <v xml:space="preserve">SINIESTRO   LEGIS </v>
      </c>
      <c r="C2" s="94"/>
    </row>
    <row r="3" spans="1:6" x14ac:dyDescent="0.25">
      <c r="A3" s="5" t="s">
        <v>1</v>
      </c>
      <c r="B3" s="61" t="str">
        <f>'[3]GENERALES NOTA 322'!B2:C2</f>
        <v xml:space="preserve">Radicado </v>
      </c>
      <c r="C3" s="61"/>
    </row>
    <row r="4" spans="1:6" x14ac:dyDescent="0.25">
      <c r="A4" s="5" t="s">
        <v>2</v>
      </c>
      <c r="B4" s="61" t="str">
        <f>'[3]GENERALES NOTA 322'!B3:C3</f>
        <v>JUZGADO</v>
      </c>
      <c r="C4" s="61"/>
    </row>
    <row r="5" spans="1:6" x14ac:dyDescent="0.25">
      <c r="A5" s="5" t="s">
        <v>3</v>
      </c>
      <c r="B5" s="61" t="str">
        <f>'[3]GENERALES NOTA 322'!B4:C4</f>
        <v xml:space="preserve">NOMBRE Y APELLIDOS DE  LOS DEMANDADOS </v>
      </c>
      <c r="C5" s="61"/>
    </row>
    <row r="6" spans="1:6" x14ac:dyDescent="0.25">
      <c r="A6" s="5" t="s">
        <v>4</v>
      </c>
      <c r="B6" s="61" t="str">
        <f>'[3]GENERALES NOTA 322'!B5:C5</f>
        <v>COLOCAR LOS NOMBRES Y APELLIDOS, SU CALIDAD (HERMANO, HIJO ETC)  PARA LOS CONYUGES E HIJOS COLOCAR LA FECHA DE NACIMIENTO.</v>
      </c>
      <c r="C6" s="61"/>
    </row>
    <row r="7" spans="1:6" x14ac:dyDescent="0.25">
      <c r="A7" s="5" t="s">
        <v>5</v>
      </c>
      <c r="B7" s="61" t="str">
        <f>'[3]GENERALES NOTA 322'!B6:C6</f>
        <v>LLAMADA EN GARANTIA</v>
      </c>
      <c r="C7" s="61"/>
    </row>
    <row r="8" spans="1:6" x14ac:dyDescent="0.25">
      <c r="A8" s="5" t="s">
        <v>141</v>
      </c>
      <c r="B8" s="61" t="str">
        <f>'[3]GENERALES NOTA 325'!B8:C8</f>
        <v>PROBABLE GENERALES</v>
      </c>
      <c r="C8" s="61"/>
    </row>
    <row r="9" spans="1:6" x14ac:dyDescent="0.25">
      <c r="A9" s="5" t="s">
        <v>142</v>
      </c>
      <c r="B9" s="61"/>
      <c r="C9" s="61"/>
    </row>
    <row r="10" spans="1:6" ht="111" customHeight="1" x14ac:dyDescent="0.25">
      <c r="A10" s="5" t="s">
        <v>143</v>
      </c>
      <c r="B10" s="61"/>
      <c r="C10" s="61"/>
    </row>
    <row r="11" spans="1:6" ht="21" customHeight="1" x14ac:dyDescent="0.25">
      <c r="A11" s="122"/>
      <c r="B11" s="122"/>
      <c r="C11" s="122"/>
      <c r="E11" t="s">
        <v>57</v>
      </c>
      <c r="F11" s="22">
        <v>0.7</v>
      </c>
    </row>
    <row r="12" spans="1:6" hidden="1" x14ac:dyDescent="0.25">
      <c r="A12" s="123"/>
      <c r="B12" s="123"/>
      <c r="C12" s="123"/>
      <c r="E12" t="s">
        <v>59</v>
      </c>
      <c r="F12" s="23">
        <v>0.3</v>
      </c>
    </row>
    <row r="13" spans="1:6" ht="18.75" x14ac:dyDescent="0.25">
      <c r="A13" s="124" t="s">
        <v>144</v>
      </c>
      <c r="B13" s="124"/>
      <c r="C13" s="124"/>
    </row>
    <row r="14" spans="1:6" x14ac:dyDescent="0.25">
      <c r="A14" s="39" t="s">
        <v>60</v>
      </c>
      <c r="B14" s="99" t="s">
        <v>61</v>
      </c>
      <c r="C14" s="100"/>
    </row>
    <row r="15" spans="1:6" ht="45" x14ac:dyDescent="0.25">
      <c r="A15" s="21" t="s">
        <v>63</v>
      </c>
      <c r="B15" s="125">
        <f>((C17+C18+C20+C21+C25+C23+C27+C29+C24+C28)-C32)*C31*C33</f>
        <v>1000000000</v>
      </c>
      <c r="C15" s="125"/>
    </row>
    <row r="16" spans="1:6" x14ac:dyDescent="0.25">
      <c r="A16" s="7" t="s">
        <v>64</v>
      </c>
      <c r="B16" s="113" t="s">
        <v>53</v>
      </c>
      <c r="C16" s="114"/>
    </row>
    <row r="17" spans="1:3" x14ac:dyDescent="0.25">
      <c r="A17" s="116"/>
      <c r="B17" s="37" t="s">
        <v>54</v>
      </c>
      <c r="C17" s="32">
        <v>1000000000</v>
      </c>
    </row>
    <row r="18" spans="1:3" x14ac:dyDescent="0.25">
      <c r="A18" s="117"/>
      <c r="B18" s="37" t="s">
        <v>55</v>
      </c>
      <c r="C18" s="32">
        <v>0</v>
      </c>
    </row>
    <row r="19" spans="1:3" x14ac:dyDescent="0.25">
      <c r="A19" s="117"/>
      <c r="B19" s="101" t="s">
        <v>56</v>
      </c>
      <c r="C19" s="102"/>
    </row>
    <row r="20" spans="1:3" x14ac:dyDescent="0.25">
      <c r="A20" s="117"/>
      <c r="B20" s="37" t="s">
        <v>98</v>
      </c>
      <c r="C20" s="32">
        <v>0</v>
      </c>
    </row>
    <row r="21" spans="1:3" ht="30" x14ac:dyDescent="0.25">
      <c r="A21" s="117"/>
      <c r="B21" s="37" t="s">
        <v>100</v>
      </c>
      <c r="C21" s="32">
        <v>0</v>
      </c>
    </row>
    <row r="22" spans="1:3" x14ac:dyDescent="0.25">
      <c r="A22" s="117"/>
      <c r="B22" s="101" t="s">
        <v>121</v>
      </c>
      <c r="C22" s="102"/>
    </row>
    <row r="23" spans="1:3" x14ac:dyDescent="0.25">
      <c r="A23" s="117"/>
      <c r="B23" s="37" t="s">
        <v>130</v>
      </c>
      <c r="C23" s="32">
        <v>0</v>
      </c>
    </row>
    <row r="24" spans="1:3" x14ac:dyDescent="0.25">
      <c r="A24" s="117"/>
      <c r="B24" s="37" t="s">
        <v>54</v>
      </c>
      <c r="C24" s="32">
        <v>0</v>
      </c>
    </row>
    <row r="25" spans="1:3" x14ac:dyDescent="0.25">
      <c r="A25" s="117"/>
      <c r="B25" s="37" t="s">
        <v>55</v>
      </c>
      <c r="C25" s="32">
        <v>0</v>
      </c>
    </row>
    <row r="26" spans="1:3" x14ac:dyDescent="0.25">
      <c r="A26" s="117"/>
      <c r="B26" s="101" t="s">
        <v>122</v>
      </c>
      <c r="C26" s="102"/>
    </row>
    <row r="27" spans="1:3" x14ac:dyDescent="0.25">
      <c r="A27" s="117"/>
      <c r="B27" s="37"/>
      <c r="C27" s="32"/>
    </row>
    <row r="28" spans="1:3" x14ac:dyDescent="0.25">
      <c r="A28" s="117"/>
      <c r="B28" s="37" t="s">
        <v>54</v>
      </c>
      <c r="C28" s="32">
        <v>0</v>
      </c>
    </row>
    <row r="29" spans="1:3" x14ac:dyDescent="0.25">
      <c r="A29" s="117"/>
      <c r="B29" s="37" t="s">
        <v>55</v>
      </c>
      <c r="C29" s="32">
        <v>0</v>
      </c>
    </row>
    <row r="30" spans="1:3" x14ac:dyDescent="0.25">
      <c r="A30" s="117"/>
      <c r="B30" s="101" t="s">
        <v>114</v>
      </c>
      <c r="C30" s="102"/>
    </row>
    <row r="31" spans="1:3" x14ac:dyDescent="0.25">
      <c r="A31" s="117"/>
      <c r="B31" s="37" t="s">
        <v>125</v>
      </c>
      <c r="C31" s="33">
        <v>1</v>
      </c>
    </row>
    <row r="32" spans="1:3" x14ac:dyDescent="0.25">
      <c r="A32" s="117"/>
      <c r="B32" s="37" t="s">
        <v>115</v>
      </c>
      <c r="C32" s="34">
        <v>0</v>
      </c>
    </row>
    <row r="33" spans="1:3" x14ac:dyDescent="0.25">
      <c r="A33" s="117"/>
      <c r="B33" s="37" t="s">
        <v>129</v>
      </c>
      <c r="C33" s="33">
        <v>1</v>
      </c>
    </row>
    <row r="34" spans="1:3" x14ac:dyDescent="0.25">
      <c r="A34" s="24" t="s">
        <v>65</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30" t="s">
        <v>127</v>
      </c>
      <c r="M1" t="s">
        <v>76</v>
      </c>
      <c r="N1" t="s">
        <v>57</v>
      </c>
      <c r="O1" t="s">
        <v>117</v>
      </c>
    </row>
    <row r="2" spans="1:15" x14ac:dyDescent="0.25">
      <c r="A2" t="s">
        <v>76</v>
      </c>
      <c r="B2" t="s">
        <v>27</v>
      </c>
      <c r="C2" t="s">
        <v>77</v>
      </c>
      <c r="D2" s="2" t="s">
        <v>78</v>
      </c>
      <c r="E2" s="1" t="s">
        <v>79</v>
      </c>
      <c r="F2" s="2" t="s">
        <v>61</v>
      </c>
      <c r="G2" s="4">
        <v>0.7</v>
      </c>
      <c r="H2" t="s">
        <v>7</v>
      </c>
      <c r="I2" t="s">
        <v>80</v>
      </c>
      <c r="K2" t="s">
        <v>104</v>
      </c>
      <c r="L2" s="30" t="s">
        <v>105</v>
      </c>
      <c r="M2" t="s">
        <v>81</v>
      </c>
      <c r="N2" t="s">
        <v>59</v>
      </c>
      <c r="O2" t="s">
        <v>27</v>
      </c>
    </row>
    <row r="3" spans="1:15" x14ac:dyDescent="0.25">
      <c r="A3" t="s">
        <v>81</v>
      </c>
      <c r="C3" t="s">
        <v>82</v>
      </c>
      <c r="D3" s="2" t="s">
        <v>83</v>
      </c>
      <c r="E3" s="1" t="s">
        <v>84</v>
      </c>
      <c r="F3" s="2" t="s">
        <v>59</v>
      </c>
      <c r="G3" s="4">
        <v>0.3</v>
      </c>
      <c r="H3" t="s">
        <v>85</v>
      </c>
      <c r="I3" t="s">
        <v>86</v>
      </c>
      <c r="L3" s="30"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30" t="s">
        <v>108</v>
      </c>
    </row>
    <row r="6" spans="1:15" x14ac:dyDescent="0.25">
      <c r="E6" s="1" t="s">
        <v>94</v>
      </c>
      <c r="I6" t="s">
        <v>95</v>
      </c>
      <c r="L6" s="30" t="s">
        <v>128</v>
      </c>
    </row>
    <row r="7" spans="1:15" x14ac:dyDescent="0.25">
      <c r="E7" s="1" t="s">
        <v>96</v>
      </c>
      <c r="I7" t="s">
        <v>119</v>
      </c>
      <c r="L7" s="30" t="s">
        <v>109</v>
      </c>
    </row>
    <row r="8" spans="1:15" x14ac:dyDescent="0.25">
      <c r="E8" s="1" t="s">
        <v>97</v>
      </c>
      <c r="L8" s="30" t="s">
        <v>121</v>
      </c>
    </row>
    <row r="9" spans="1:15" x14ac:dyDescent="0.25">
      <c r="L9" s="30" t="s">
        <v>110</v>
      </c>
    </row>
    <row r="10" spans="1:15" x14ac:dyDescent="0.25">
      <c r="L10" s="30" t="s">
        <v>111</v>
      </c>
    </row>
    <row r="11" spans="1:15" x14ac:dyDescent="0.25">
      <c r="L11" s="30" t="s">
        <v>112</v>
      </c>
    </row>
    <row r="12" spans="1:15" x14ac:dyDescent="0.25">
      <c r="L12" s="30" t="s">
        <v>113</v>
      </c>
    </row>
    <row r="13" spans="1:15" x14ac:dyDescent="0.25">
      <c r="L13" s="30"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2024-12-10T17:37:52Z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