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mc:AlternateContent xmlns:mc="http://schemas.openxmlformats.org/markup-compatibility/2006">
    <mc:Choice Requires="x15">
      <x15ac:absPath xmlns:x15ac="http://schemas.microsoft.com/office/spreadsheetml/2010/11/ac" url="/Users/brendadiaz/Downloads/"/>
    </mc:Choice>
  </mc:AlternateContent>
  <xr:revisionPtr revIDLastSave="0" documentId="13_ncr:1_{EE3AC65C-6ADA-D643-A5E8-88FB9838BE63}" xr6:coauthVersionLast="47" xr6:coauthVersionMax="47" xr10:uidLastSave="{00000000-0000-0000-0000-000000000000}"/>
  <bookViews>
    <workbookView xWindow="0" yWindow="500" windowWidth="25600" windowHeight="1448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1" i="11"/>
  <c r="B7" i="10"/>
  <c r="B7" i="11" s="1"/>
  <c r="B7" i="14"/>
  <c r="B6" i="14"/>
  <c r="B5" i="14"/>
  <c r="B4" i="14"/>
  <c r="B3" i="14"/>
  <c r="B2" i="14"/>
  <c r="B15" i="5"/>
  <c r="B8" i="11" s="1"/>
  <c r="B4" i="10"/>
  <c r="B4" i="11" s="1"/>
  <c r="B5" i="10"/>
  <c r="B5" i="11" s="1"/>
  <c r="B6" i="10"/>
  <c r="B6" i="11" s="1"/>
  <c r="B3" i="10"/>
  <c r="B3" i="11" s="1"/>
  <c r="B28" i="11" l="1"/>
  <c r="B9" i="17"/>
</calcChain>
</file>

<file path=xl/sharedStrings.xml><?xml version="1.0" encoding="utf-8"?>
<sst xmlns="http://schemas.openxmlformats.org/spreadsheetml/2006/main" count="287" uniqueCount="202">
  <si>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</si>
  <si>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</si>
  <si>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</si>
  <si>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</si>
  <si>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</si>
  <si>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</si>
  <si>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</si>
  <si>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</si>
  <si>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</si>
  <si>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</si>
  <si>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</si>
  <si>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</si>
  <si>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</si>
  <si>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</si>
  <si>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</si>
  <si>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</si>
  <si>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</si>
  <si>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</si>
  <si>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</si>
  <si>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</si>
  <si>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</si>
  <si>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</si>
  <si>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</si>
  <si>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</si>
  <si>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</si>
  <si>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</si>
  <si>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</si>
  <si>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</si>
  <si>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</si>
  <si>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</si>
  <si>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</si>
  <si>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</si>
  <si>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</si>
  <si>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</si>
  <si>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</si>
  <si>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</si>
  <si>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</si>
  <si>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</si>
  <si>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</si>
  <si>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</si>
  <si>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</si>
  <si>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</si>
  <si>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</si>
  <si>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</si>
  <si>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</si>
  <si>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</si>
  <si>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</si>
  <si>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</si>
  <si>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</si>
  <si>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</si>
  <si>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</si>
  <si>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</si>
  <si>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</si>
  <si>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</si>
  <si>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</si>
  <si>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</si>
  <si>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</si>
  <si>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</si>
  <si>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</si>
  <si>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</si>
  <si>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</si>
  <si>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</si>
  <si>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</si>
  <si>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</si>
  <si>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</si>
  <si>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</si>
  <si>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</si>
  <si>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</si>
  <si>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</si>
  <si>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</si>
  <si>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</si>
  <si>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</si>
  <si>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</si>
  <si>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</si>
  <si>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</si>
  <si>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</si>
  <si>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</si>
  <si>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</si>
  <si>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</si>
  <si>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</si>
  <si>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</si>
  <si>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</si>
  <si>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</si>
  <si>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</si>
  <si>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</si>
  <si>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</si>
  <si>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</si>
  <si>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</si>
  <si>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</si>
  <si>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</si>
  <si>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</si>
  <si>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</si>
  <si>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</si>
  <si>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</si>
  <si>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</si>
  <si>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</si>
  <si>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</si>
  <si>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</si>
  <si>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</si>
  <si>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</si>
  <si>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</si>
  <si>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</si>
  <si>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</si>
  <si>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</si>
  <si>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</si>
  <si>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</si>
  <si>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</si>
  <si>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</si>
  <si>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</si>
  <si>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</si>
  <si>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</si>
  <si>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</si>
  <si>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</si>
  <si>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</si>
  <si>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</si>
  <si>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</si>
  <si>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</si>
  <si>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</si>
  <si>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</si>
  <si>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</si>
  <si>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</si>
  <si>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</si>
  <si>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</si>
  <si>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</si>
  <si>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</si>
  <si>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</si>
  <si>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</si>
  <si>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</si>
  <si>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</si>
  <si>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</si>
  <si>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</si>
  <si>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</si>
  <si>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</si>
  <si>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</si>
  <si>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</si>
  <si>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</si>
  <si>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</si>
  <si>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</si>
  <si>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</si>
  <si>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</si>
  <si>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</si>
  <si>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</si>
  <si>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</si>
  <si>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</si>
  <si>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</si>
  <si>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</si>
  <si>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</si>
  <si>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</si>
  <si>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</si>
  <si>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</si>
  <si>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</si>
  <si>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</si>
  <si>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</si>
  <si>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</si>
  <si>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</si>
  <si>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</si>
  <si>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</si>
  <si>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</si>
  <si>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</si>
  <si>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</si>
  <si>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</si>
  <si>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</si>
  <si>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</si>
  <si>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</si>
  <si>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</si>
  <si>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</si>
  <si>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</si>
  <si>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</si>
  <si>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</si>
  <si>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</si>
  <si>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</si>
  <si>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</si>
  <si>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</si>
  <si>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</si>
  <si>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</si>
  <si>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</si>
  <si>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</si>
  <si>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11001310303620250008800</t>
  </si>
  <si>
    <t>36 CIVIL DEL CIRCUITO DE BOGOTÁ</t>
  </si>
  <si>
    <t>MABEL LEON YEPEZ</t>
  </si>
  <si>
    <t>NO APLICA</t>
  </si>
  <si>
    <t>INCAPACIDAD TOTAL Y PERMANENTE</t>
  </si>
  <si>
    <t>Amparo de ITP</t>
  </si>
  <si>
    <t>MABEL LEON YEPEZ - C.C. 18.971.950</t>
  </si>
  <si>
    <t>ALLIANZ SEGUROS DE VIDA S.A.</t>
  </si>
  <si>
    <t>1. Mabel León Yépez trabajó para Drummond Ltd. desde el 8 de junio de 2004 hasta el 24 de febrero de 2024, con el último cargo de operador Shooter de Soporte.
2. Devengaba una tarifa por hora de $18.938,66, y en octubre de 2023 su salario mensual fue de $8.754.256.
3. Fue diagnosticada con diversas patologías: trastornos psicóticos, ansiedad, hipoacusia, apnea del sueño, gastritis crónica y trastornos de disco lumbar y cervical.
4. Fue calificada con una pérdida de capacidad laboral del 51.362% mediante dictamen DML 5297955 del 20 de octubre de 2023 expedido por Colpensiones, con fecha de estructuración el 17 de octubre de 2023 y origen común.
5. Con base en ese dictamen, Colpensiones le reconoció pensión de invalidez mediante la Resolución SUB 3902 del 9 de enero de 2024.
6. Allianz, a través de AON, solicitó una serie de documentos entre abril y mayo de 2024 para el estudio del siniestro relacionado con la póliza Nº 23166914.
7. El 18 de junio de 2024, la parte actora solicitó formalmente el clausulado de la póliza a través de derecho de petición, el cual fue entregado el 12 de julio de 2024.
8. La demandante remitió solicitud de reconsideración del amparo a Allianz el 19 de julio de 2024.
9. Allianz respondió negativamente el 24 de julio de 2024.
10. Se presentó solicitud de conciliación el 24 de octubre de 2024 ante el Centro de Conciliación de la Lonja, sin que se llegara a un acuerdo el 7 de noviembre de 2024 (Acta de No Conciliación Nº 607).
11. La actora cumple con todos los requisitos del clausulado de la póliza y ha permanecido en estado de invalidez por más de 120 días calendario desde el dictamen.</t>
  </si>
  <si>
    <t>RADICADO (23 DÍGITOS)</t>
  </si>
  <si>
    <t>DEMANDANTE</t>
  </si>
  <si>
    <t>TIPO DE VINCULACIÓN COMPAÑÍA</t>
  </si>
  <si>
    <r>
      <t>SINIESTRO</t>
    </r>
    <r>
      <rPr>
        <sz val="11"/>
        <color theme="1"/>
        <rFont val="Calibri"/>
        <family val="2"/>
        <scheme val="minor"/>
      </rPr>
      <t xml:space="preserve"> 137967012 </t>
    </r>
    <r>
      <rPr>
        <b/>
        <sz val="11"/>
        <color theme="1"/>
        <rFont val="Calibri"/>
        <family val="2"/>
        <scheme val="minor"/>
      </rPr>
      <t xml:space="preserve"> - APLICATIVO</t>
    </r>
    <r>
      <rPr>
        <sz val="11"/>
        <color theme="1"/>
        <rFont val="Calibri"/>
        <family val="2"/>
        <scheme val="minor"/>
      </rPr>
      <t xml:space="preserve"> 214913</t>
    </r>
  </si>
  <si>
    <t>23166914 / 844</t>
  </si>
  <si>
    <t>Incapacidad Total y Permanente</t>
  </si>
  <si>
    <t>24 sueldos mensuales ($210.102.144)</t>
  </si>
  <si>
    <t>Desde el 1 de octubre de 2023 hasta el 01 de octubre de 2024.</t>
  </si>
  <si>
    <t>N/A</t>
  </si>
  <si>
    <t>X</t>
  </si>
  <si>
    <t xml:space="preserve">X - Solicitud documentos. </t>
  </si>
  <si>
    <t>Pago de seguro de vida grupo</t>
  </si>
  <si>
    <t>Como liquidación objetivada de pretensiones se llegó a la suma de $137.189.667 Esto teniendo en consideración los siguientes fundamentos:
1. El valor establecido en el seguro de vida grupo No. 23166914, que corresponde a veinticuatro salarios mensuales efectivamente percibidos por el trabajador, el cual conforme a la información suministrada por Drummond Ltda., corresponde a $4,545,278, para un total de $109.086.672.
2. Intereses. Teniendo en consideración el artículo 1080 del Código de Comercio, se contarán intereses moratorios a partir del mes siguiente a la primera reclamación (9 de mayo de 2024), es decir, desde el 9 de junio de 2024, hasta la fecha de presentación de este informe (24 de junio de 2025) para un total de $28.102.995</t>
  </si>
  <si>
    <t>Intereses moratorios</t>
  </si>
  <si>
    <t>1. FALTA DE COBERTURA MATERIAL DE LA PÓLIZA VIDA GRUPO NO. 23166914
2. FALTA DE ACREDITACIÓN DE LA OCURRENCIA DE SINIESTRO EN LOS TÉRMINOS DEL ARTÍCULO 1072
3. INCUMPLIMIENTO AL DEBER CONTRACTUAL ESTABLECIDO EN LAS CONDICIONES DE LA PÓLIZA DE SEGURO FRENTE AL AMPARO POR INCAPACIDAD.
4. EL DICTAMEN DE PÉRDIDA DE CAPACIDAD LABORAL NO. 5297955 TIENE SERIOS YERROS E INCONSISTENCIAS RESPECTO A LA DETERMINACIÓN DE LOS PORCENTAJES ASIGNADOS
5. NULIDAD DEL ASEGURAMIENTO COMO CONSECUENCIA DE LA RETICENCIA DELASEGURADO
6. EL CONTRATO ES LEY PARA LAS PARTES
7. RIESGOS EXPRESAMENTE EXCLUIDOS EN LA PÓLIZA DE VIDA GRUPO NO. 23166914
8. EN CUALQUIER CASO, DEBERÁ TENERSE EN CUENTA EL ARTÍCULO 1078 DEL C.CO.
9. PRESCRIPCIÓN DE LAS ACCIONES DERIVADAS DE LOS CONTRATOS DE SEGURO. 
10. GENÉRICA O INNOMINADA Y OTRAS</t>
  </si>
  <si>
    <t>La contingencia se califica como EVENTUAL, pues dependerá del debate probatorio establecer si la calificación de Pérdida de Capacidad laboral del señor Mabel León emitida por Colpensiones fue ajustada al manual de calificación, con el fin de determinar si en efecto se encuentra configurado el siniestro bajo el amparo de Incapacidad Total y Permanente.
Lo primero que debe tomarse en consideración es que la Póliza de Vida Grupo No. 23166914 cuyo asegurado es el señor Mabel León presta cobertura material y temporal. Frente a la cobertura material debe decirse que la póliza ampara la incapacidad total y permanente de los trabajadores de DRUMMOND LTDA, empresa a la que estuvo afiliado el señor Mabel León Yépez hasta el 24 de febrero de 2024, asimismo es importante señalar que si bien la legalidad del dictamen será objeto de discusión en el proceso, lo cierto es que en esta etapa procesal es posible determinar que la Pérdida de Capacidad Laboral del asegurado fue dictaminado en 51,36% por Colpensiones, por lo que presta cobertura material; Frente a la cobertura temporal, debe decirse que la fecha de estructuración de invalidez del señor Mabel León tuvo ocasión el día 17 de octubre de 2023, es decir dentro de la vigencia de la póliza, la cual estuvo comprendida entre el día 01 de octubre de 2023  hasta el 01 de octubre de 2024.
Ahora bien, frente a al deber indemnizatorio de la compañía, debe señalarse que dependerá del debate probatorio establecer, si dicho dictamen de pérdida de calificación laboral fue emitido conforme los parámetros establecidos en el Decreto 1507 de 2014, (manual de calificación de PCL) o si por el contrario, se realizó una valoración y puntuación inadecuada de las enfermedades con las que fue diagnosticado el señor Mabel León. Esto deberá de hacerse de la mano de un dictamen, que sirva como insumo para demandar ante la jurisdicción laboral, en donde se determine que enfermedades como la hipoacusia neurosensorial bilateral, trastornos de ansiedad y del humor, y las deficiencias por SAHOS, desórdenes del tracto superior y de la columna recibieron mayores valores porcentuales de los que debieron adjudicarse, y por consiguiente si la verdadera calificación de PCL debió estar por debajo del 50%, en tal virtud dependerá del debate probatorio, en particular de la nueva prueba pericial que se menciona, confirmar o desvirtuar el porcentaje real de PCL del Demandante.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</si>
</sst>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00_-;\-&quot;$&quot;\ * #,##0.00_-;_-&quot;$&quot;\ * &quot;-&quot;??_-;_-@_-"/>
    <numFmt numFmtId="166"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1" xfId="0" applyBorder="1" applyAlignment="1">
      <alignment horizontal="center"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5" fontId="0" fillId="0" borderId="2" xfId="0" applyNumberFormat="1" applyBorder="1" applyAlignment="1">
      <alignment horizontal="justify" vertical="top" wrapText="1"/>
    </xf>
    <xf numFmtId="0" fontId="0" fillId="0" borderId="3" xfId="0" applyBorder="1" applyAlignment="1">
      <alignment horizontal="justify" vertical="top" wrapText="1"/>
    </xf>
    <xf numFmtId="14" fontId="0" fillId="0" borderId="2" xfId="0" applyNumberFormat="1" applyBorder="1" applyAlignment="1">
      <alignment horizontal="justify" vertical="top" wrapText="1"/>
    </xf>
    <xf numFmtId="0" fontId="0" fillId="0" borderId="2"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0" fillId="0" borderId="1" xfId="0"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164"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2" xfId="0" applyBorder="1" applyAlignment="1">
      <alignment horizontal="center" vertical="top"/>
    </xf>
    <xf numFmtId="0" fontId="0" fillId="0" borderId="3" xfId="0" applyBorder="1" applyAlignment="1">
      <alignment horizontal="center" vertical="top"/>
    </xf>
    <xf numFmtId="166"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4" fontId="0" fillId="5" borderId="1" xfId="1" applyFont="1" applyFill="1" applyBorder="1" applyAlignment="1">
      <alignment horizontal="justify" vertical="top"/>
    </xf>
    <xf numFmtId="165"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6" zoomScaleNormal="100" workbookViewId="0">
      <selection activeCell="B12" sqref="B12:C14"/>
    </sheetView>
  </sheetViews>
  <sheetFormatPr baseColWidth="10" defaultColWidth="0" defaultRowHeight="15" x14ac:dyDescent="0.2"/>
  <cols>
    <col min="1" max="1" width="58.1640625" style="7" customWidth="1"/>
    <col min="2" max="2" width="46.83203125" style="7" customWidth="1"/>
    <col min="3" max="3" width="46.5" style="7" customWidth="1"/>
    <col min="4" max="16384" width="11.5" style="2" hidden="1"/>
  </cols>
  <sheetData>
    <row r="1" spans="1:3" ht="28.5" customHeight="1" x14ac:dyDescent="0.2">
      <c r="A1" s="57" t="s">
        <v>29</v>
      </c>
      <c r="B1" s="57"/>
      <c r="C1" s="57"/>
    </row>
    <row r="2" spans="1:3" ht="16" x14ac:dyDescent="0.2">
      <c r="A2" s="5" t="s">
        <v>121</v>
      </c>
      <c r="B2" s="60" t="s">
        <v>177</v>
      </c>
      <c r="C2" s="61"/>
    </row>
    <row r="3" spans="1:3" ht="16" x14ac:dyDescent="0.2">
      <c r="A3" s="5" t="s">
        <v>110</v>
      </c>
      <c r="B3" s="58" t="s">
        <v>178</v>
      </c>
      <c r="C3" s="59"/>
    </row>
    <row r="4" spans="1:3" ht="16" x14ac:dyDescent="0.2">
      <c r="A4" s="5" t="s">
        <v>122</v>
      </c>
      <c r="B4" s="58" t="s">
        <v>184</v>
      </c>
      <c r="C4" s="59"/>
    </row>
    <row r="5" spans="1:3" ht="14.5" customHeight="1" x14ac:dyDescent="0.2">
      <c r="A5" s="5" t="s">
        <v>123</v>
      </c>
      <c r="B5" s="58" t="s">
        <v>183</v>
      </c>
      <c r="C5" s="59"/>
    </row>
    <row r="6" spans="1:3" ht="16" x14ac:dyDescent="0.2">
      <c r="A6" s="5" t="s">
        <v>124</v>
      </c>
      <c r="B6" s="42" t="s">
        <v>95</v>
      </c>
      <c r="C6" s="42"/>
    </row>
    <row r="7" spans="1:3" ht="16" x14ac:dyDescent="0.2">
      <c r="A7" s="5" t="s">
        <v>125</v>
      </c>
      <c r="B7" s="58" t="s">
        <v>180</v>
      </c>
      <c r="C7" s="59"/>
    </row>
    <row r="8" spans="1:3" ht="16" x14ac:dyDescent="0.2">
      <c r="A8" s="5" t="s">
        <v>126</v>
      </c>
      <c r="B8" s="53">
        <v>45219</v>
      </c>
      <c r="C8" s="54"/>
    </row>
    <row r="9" spans="1:3" ht="16" x14ac:dyDescent="0.2">
      <c r="A9" s="5" t="s">
        <v>127</v>
      </c>
      <c r="B9" s="55">
        <v>45589</v>
      </c>
      <c r="C9" s="54"/>
    </row>
    <row r="10" spans="1:3" ht="16" x14ac:dyDescent="0.2">
      <c r="A10" s="5" t="s">
        <v>128</v>
      </c>
      <c r="B10" s="55">
        <v>45603</v>
      </c>
      <c r="C10" s="54"/>
    </row>
    <row r="11" spans="1:3" ht="23.25" customHeight="1" x14ac:dyDescent="0.2">
      <c r="A11" s="5" t="s">
        <v>16</v>
      </c>
      <c r="B11" s="56" t="s">
        <v>181</v>
      </c>
      <c r="C11" s="54"/>
    </row>
    <row r="12" spans="1:3" x14ac:dyDescent="0.2">
      <c r="A12" s="43" t="s">
        <v>137</v>
      </c>
      <c r="B12" s="44" t="s">
        <v>185</v>
      </c>
      <c r="C12" s="42"/>
    </row>
    <row r="13" spans="1:3" ht="30" customHeight="1" x14ac:dyDescent="0.2">
      <c r="A13" s="43"/>
      <c r="B13" s="42"/>
      <c r="C13" s="42"/>
    </row>
    <row r="14" spans="1:3" ht="73.5" customHeight="1" x14ac:dyDescent="0.2">
      <c r="A14" s="43"/>
      <c r="B14" s="42"/>
      <c r="C14" s="42"/>
    </row>
    <row r="15" spans="1:3" ht="32" x14ac:dyDescent="0.2">
      <c r="A15" s="5" t="s">
        <v>129</v>
      </c>
      <c r="B15" s="47">
        <f>SUM(C17,C18,C20,C21,C23)</f>
        <v>210102144</v>
      </c>
      <c r="C15" s="48"/>
    </row>
    <row r="16" spans="1:3" ht="33.75" customHeight="1" x14ac:dyDescent="0.2">
      <c r="A16" s="49" t="s">
        <v>130</v>
      </c>
      <c r="B16" s="50" t="s">
        <v>35</v>
      </c>
      <c r="C16" s="50"/>
    </row>
    <row r="17" spans="1:3" ht="33.75" customHeight="1" x14ac:dyDescent="0.2">
      <c r="A17" s="49"/>
      <c r="B17" s="9" t="s">
        <v>182</v>
      </c>
      <c r="C17" s="6">
        <v>210102144</v>
      </c>
    </row>
    <row r="18" spans="1:3" ht="33.75" customHeight="1" x14ac:dyDescent="0.2">
      <c r="A18" s="49"/>
      <c r="B18" s="9"/>
      <c r="C18" s="6"/>
    </row>
    <row r="19" spans="1:3" x14ac:dyDescent="0.2">
      <c r="A19" s="49"/>
      <c r="B19" s="51" t="s">
        <v>38</v>
      </c>
      <c r="C19" s="52"/>
    </row>
    <row r="20" spans="1:3" x14ac:dyDescent="0.2">
      <c r="A20" s="49"/>
      <c r="B20" s="9"/>
      <c r="C20" s="6"/>
    </row>
    <row r="21" spans="1:3" x14ac:dyDescent="0.2">
      <c r="A21" s="49"/>
      <c r="B21" s="9"/>
      <c r="C21" s="6"/>
    </row>
    <row r="22" spans="1:3" x14ac:dyDescent="0.2">
      <c r="A22" s="49"/>
      <c r="B22" s="51" t="s">
        <v>92</v>
      </c>
      <c r="C22" s="52"/>
    </row>
    <row r="23" spans="1:3" x14ac:dyDescent="0.2">
      <c r="A23" s="49"/>
      <c r="B23" s="9"/>
      <c r="C23" s="13"/>
    </row>
    <row r="24" spans="1:3" ht="16" x14ac:dyDescent="0.2">
      <c r="A24" s="5" t="s">
        <v>131</v>
      </c>
      <c r="B24" s="42" t="s">
        <v>179</v>
      </c>
      <c r="C24" s="42"/>
    </row>
    <row r="25" spans="1:3" ht="16" x14ac:dyDescent="0.2">
      <c r="A25" s="5" t="s">
        <v>132</v>
      </c>
      <c r="B25" s="42">
        <v>18971950</v>
      </c>
      <c r="C25" s="42"/>
    </row>
    <row r="26" spans="1:3" ht="16" x14ac:dyDescent="0.2">
      <c r="A26" s="5" t="s">
        <v>133</v>
      </c>
      <c r="B26" s="42">
        <v>23166914</v>
      </c>
      <c r="C26" s="42"/>
    </row>
    <row r="27" spans="1:3" ht="16" x14ac:dyDescent="0.2">
      <c r="A27" s="5" t="s">
        <v>134</v>
      </c>
      <c r="B27" s="45">
        <v>45642</v>
      </c>
      <c r="C27" s="46"/>
    </row>
    <row r="28" spans="1:3" ht="16" x14ac:dyDescent="0.2">
      <c r="A28" s="5" t="s">
        <v>135</v>
      </c>
      <c r="B28" s="41">
        <v>45797</v>
      </c>
      <c r="C28" s="41"/>
    </row>
    <row r="29" spans="1:3" ht="16" x14ac:dyDescent="0.2">
      <c r="A29" s="5" t="s">
        <v>136</v>
      </c>
      <c r="B29" s="41">
        <v>45828</v>
      </c>
      <c r="C29" s="42"/>
    </row>
    <row r="34" spans="4:4" x14ac:dyDescent="0.2">
      <c r="D34" s="2" t="str">
        <f t="shared" ref="D34:D35" si="0">UPPER(A34)</f>
        <v/>
      </c>
    </row>
    <row r="35" spans="4:4" x14ac:dyDescent="0.2">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7" sqref="B7:C7"/>
    </sheetView>
  </sheetViews>
  <sheetFormatPr baseColWidth="10" defaultColWidth="0" defaultRowHeight="15" x14ac:dyDescent="0.2"/>
  <cols>
    <col min="1" max="1" width="44.5" customWidth="1"/>
    <col min="2" max="2" width="25.83203125" customWidth="1"/>
    <col min="3" max="3" width="100.5" customWidth="1"/>
    <col min="4" max="16384" width="11.5" hidden="1"/>
  </cols>
  <sheetData>
    <row r="1" spans="1:3" ht="26" x14ac:dyDescent="0.2">
      <c r="A1" s="73" t="s">
        <v>28</v>
      </c>
      <c r="B1" s="73"/>
      <c r="C1" s="73"/>
    </row>
    <row r="2" spans="1:3" ht="16" x14ac:dyDescent="0.2">
      <c r="A2" s="30" t="s">
        <v>14</v>
      </c>
      <c r="B2" s="74" t="s">
        <v>189</v>
      </c>
      <c r="C2" s="46"/>
    </row>
    <row r="3" spans="1:3" ht="16" x14ac:dyDescent="0.2">
      <c r="A3" s="5" t="s">
        <v>186</v>
      </c>
      <c r="B3" s="42" t="str">
        <f>'GENERALES NOTA 322'!B2:C2</f>
        <v>11001310303620250008800</v>
      </c>
      <c r="C3" s="42"/>
    </row>
    <row r="4" spans="1:3" ht="16" x14ac:dyDescent="0.2">
      <c r="A4" s="5" t="s">
        <v>110</v>
      </c>
      <c r="B4" s="42" t="str">
        <f>'GENERALES NOTA 322'!B3:C3</f>
        <v>36 CIVIL DEL CIRCUITO DE BOGOTÁ</v>
      </c>
      <c r="C4" s="42"/>
    </row>
    <row r="5" spans="1:3" ht="16" x14ac:dyDescent="0.2">
      <c r="A5" s="5" t="s">
        <v>122</v>
      </c>
      <c r="B5" s="42" t="str">
        <f>'GENERALES NOTA 322'!B4:C4</f>
        <v>ALLIANZ SEGUROS DE VIDA S.A.</v>
      </c>
      <c r="C5" s="42"/>
    </row>
    <row r="6" spans="1:3" ht="16" x14ac:dyDescent="0.2">
      <c r="A6" s="5" t="s">
        <v>187</v>
      </c>
      <c r="B6" s="42" t="str">
        <f>'GENERALES NOTA 322'!B5:C5</f>
        <v>MABEL LEON YEPEZ - C.C. 18.971.950</v>
      </c>
      <c r="C6" s="42"/>
    </row>
    <row r="7" spans="1:3" ht="16" x14ac:dyDescent="0.2">
      <c r="A7" s="5" t="s">
        <v>188</v>
      </c>
      <c r="B7" s="42" t="str">
        <f>'GENERALES NOTA 322'!B6:C6</f>
        <v>DEMANDA DIRECTA</v>
      </c>
      <c r="C7" s="42"/>
    </row>
    <row r="8" spans="1:3" ht="16" x14ac:dyDescent="0.2">
      <c r="A8" s="30" t="s">
        <v>15</v>
      </c>
      <c r="B8" s="42" t="s">
        <v>190</v>
      </c>
      <c r="C8" s="42"/>
    </row>
    <row r="9" spans="1:3" ht="16" x14ac:dyDescent="0.2">
      <c r="A9" s="30" t="s">
        <v>16</v>
      </c>
      <c r="B9" s="42" t="s">
        <v>191</v>
      </c>
      <c r="C9" s="42"/>
    </row>
    <row r="10" spans="1:3" ht="16" x14ac:dyDescent="0.2">
      <c r="A10" s="30" t="s">
        <v>61</v>
      </c>
      <c r="B10" s="75" t="s">
        <v>192</v>
      </c>
      <c r="C10" s="76"/>
    </row>
    <row r="11" spans="1:3" ht="16" x14ac:dyDescent="0.2">
      <c r="A11" s="30" t="s">
        <v>100</v>
      </c>
      <c r="B11" s="75">
        <v>0</v>
      </c>
      <c r="C11" s="46"/>
    </row>
    <row r="12" spans="1:3" ht="16" x14ac:dyDescent="0.2">
      <c r="A12" s="30" t="s">
        <v>47</v>
      </c>
      <c r="B12" s="58" t="s">
        <v>52</v>
      </c>
      <c r="C12" s="59"/>
    </row>
    <row r="13" spans="1:3" ht="16" x14ac:dyDescent="0.2">
      <c r="A13" s="30" t="s">
        <v>17</v>
      </c>
      <c r="B13" s="42" t="s">
        <v>193</v>
      </c>
      <c r="C13" s="42"/>
    </row>
    <row r="14" spans="1:3" ht="16" x14ac:dyDescent="0.2">
      <c r="A14" s="30" t="s">
        <v>18</v>
      </c>
      <c r="B14" s="42" t="s">
        <v>21</v>
      </c>
      <c r="C14" s="42"/>
    </row>
    <row r="15" spans="1:3" ht="16" x14ac:dyDescent="0.2">
      <c r="A15" s="30" t="s">
        <v>19</v>
      </c>
      <c r="B15" s="42" t="s">
        <v>21</v>
      </c>
      <c r="C15" s="42"/>
    </row>
    <row r="16" spans="1:3" x14ac:dyDescent="0.2">
      <c r="A16" s="70" t="s">
        <v>20</v>
      </c>
      <c r="B16" s="72" t="s">
        <v>58</v>
      </c>
      <c r="C16" s="72"/>
    </row>
    <row r="17" spans="1:3" x14ac:dyDescent="0.2">
      <c r="A17" s="71"/>
      <c r="B17" s="39" t="s">
        <v>27</v>
      </c>
      <c r="C17" s="39" t="s">
        <v>4</v>
      </c>
    </row>
    <row r="18" spans="1:3" x14ac:dyDescent="0.2">
      <c r="A18" s="71"/>
      <c r="B18" s="40" t="s">
        <v>194</v>
      </c>
      <c r="C18" s="40" t="s">
        <v>194</v>
      </c>
    </row>
    <row r="19" spans="1:3" x14ac:dyDescent="0.2">
      <c r="A19" s="71"/>
      <c r="B19" s="40" t="s">
        <v>194</v>
      </c>
      <c r="C19" s="40" t="s">
        <v>194</v>
      </c>
    </row>
    <row r="20" spans="1:3" x14ac:dyDescent="0.2">
      <c r="A20" s="71"/>
      <c r="B20" s="37" t="s">
        <v>194</v>
      </c>
      <c r="C20" s="37" t="s">
        <v>194</v>
      </c>
    </row>
    <row r="21" spans="1:3" ht="16" x14ac:dyDescent="0.2">
      <c r="A21" s="30" t="s">
        <v>13</v>
      </c>
      <c r="B21" s="42" t="s">
        <v>22</v>
      </c>
      <c r="C21" s="42"/>
    </row>
    <row r="22" spans="1:3" ht="16" x14ac:dyDescent="0.2">
      <c r="A22" s="30" t="s">
        <v>48</v>
      </c>
      <c r="B22" s="42" t="s">
        <v>194</v>
      </c>
      <c r="C22" s="42"/>
    </row>
    <row r="23" spans="1:3" ht="16" x14ac:dyDescent="0.2">
      <c r="A23" s="30" t="s">
        <v>5</v>
      </c>
      <c r="B23" s="42" t="s">
        <v>10</v>
      </c>
      <c r="C23" s="42"/>
    </row>
    <row r="24" spans="1:3" ht="16" x14ac:dyDescent="0.2">
      <c r="A24" s="30" t="s">
        <v>59</v>
      </c>
      <c r="B24" s="42" t="s">
        <v>22</v>
      </c>
      <c r="C24" s="42"/>
    </row>
    <row r="25" spans="1:3" ht="16" x14ac:dyDescent="0.2">
      <c r="A25" s="30" t="s">
        <v>26</v>
      </c>
      <c r="B25" s="42" t="s">
        <v>22</v>
      </c>
      <c r="C25" s="42"/>
    </row>
    <row r="26" spans="1:3" ht="16" x14ac:dyDescent="0.2">
      <c r="A26" s="38" t="s">
        <v>60</v>
      </c>
      <c r="B26" s="42" t="s">
        <v>21</v>
      </c>
      <c r="C26" s="42"/>
    </row>
    <row r="27" spans="1:3" x14ac:dyDescent="0.2">
      <c r="A27" s="69" t="s">
        <v>51</v>
      </c>
      <c r="B27" s="69"/>
      <c r="C27" s="69"/>
    </row>
    <row r="28" spans="1:3" ht="14.5" customHeight="1" x14ac:dyDescent="0.2">
      <c r="A28" s="64" t="s">
        <v>25</v>
      </c>
      <c r="B28" s="65"/>
      <c r="C28" s="26" t="s">
        <v>195</v>
      </c>
    </row>
    <row r="29" spans="1:3" ht="14.5" customHeight="1" x14ac:dyDescent="0.2">
      <c r="A29" s="66" t="s">
        <v>24</v>
      </c>
      <c r="B29" s="67"/>
      <c r="C29" s="26" t="s">
        <v>195</v>
      </c>
    </row>
    <row r="30" spans="1:3" ht="14.5" customHeight="1" x14ac:dyDescent="0.2">
      <c r="A30" s="66" t="s">
        <v>23</v>
      </c>
      <c r="B30" s="67"/>
      <c r="C30" s="27" t="s">
        <v>195</v>
      </c>
    </row>
    <row r="31" spans="1:3" ht="14.5" customHeight="1" x14ac:dyDescent="0.2">
      <c r="A31" s="66" t="s">
        <v>138</v>
      </c>
      <c r="B31" s="67"/>
      <c r="C31" s="26"/>
    </row>
    <row r="32" spans="1:3" x14ac:dyDescent="0.2">
      <c r="A32" s="66" t="s">
        <v>139</v>
      </c>
      <c r="B32" s="67"/>
      <c r="C32" s="26"/>
    </row>
    <row r="33" spans="1:3" ht="14.5" customHeight="1" x14ac:dyDescent="0.2">
      <c r="A33" s="66" t="s">
        <v>142</v>
      </c>
      <c r="B33" s="67"/>
      <c r="C33" s="26"/>
    </row>
    <row r="34" spans="1:3" ht="14.5" customHeight="1" x14ac:dyDescent="0.2">
      <c r="A34" s="66" t="s">
        <v>78</v>
      </c>
      <c r="B34" s="67"/>
      <c r="C34" s="28"/>
    </row>
    <row r="35" spans="1:3" x14ac:dyDescent="0.2">
      <c r="A35" s="64" t="s">
        <v>90</v>
      </c>
      <c r="B35" s="65"/>
      <c r="C35" s="29"/>
    </row>
    <row r="36" spans="1:3" x14ac:dyDescent="0.2">
      <c r="A36" s="68" t="s">
        <v>72</v>
      </c>
      <c r="B36" s="68"/>
      <c r="C36" s="68"/>
    </row>
    <row r="37" spans="1:3" x14ac:dyDescent="0.2">
      <c r="A37" s="62" t="s">
        <v>73</v>
      </c>
      <c r="B37" s="62"/>
      <c r="C37" s="9"/>
    </row>
    <row r="38" spans="1:3" x14ac:dyDescent="0.2">
      <c r="A38" s="62" t="s">
        <v>74</v>
      </c>
      <c r="B38" s="62"/>
      <c r="C38" s="9"/>
    </row>
    <row r="39" spans="1:3" x14ac:dyDescent="0.2">
      <c r="A39" s="62" t="s">
        <v>75</v>
      </c>
      <c r="B39" s="62"/>
      <c r="C39" s="9"/>
    </row>
    <row r="40" spans="1:3" x14ac:dyDescent="0.2">
      <c r="A40" s="62" t="s">
        <v>76</v>
      </c>
      <c r="B40" s="62"/>
      <c r="C40" s="9"/>
    </row>
    <row r="41" spans="1:3" x14ac:dyDescent="0.2">
      <c r="A41" s="62" t="s">
        <v>77</v>
      </c>
      <c r="B41" s="62"/>
      <c r="C41" s="9"/>
    </row>
    <row r="42" spans="1:3" x14ac:dyDescent="0.2">
      <c r="A42" s="62" t="s">
        <v>79</v>
      </c>
      <c r="B42" s="62"/>
      <c r="C42" s="9"/>
    </row>
    <row r="43" spans="1:3" x14ac:dyDescent="0.2">
      <c r="A43" s="62" t="s">
        <v>80</v>
      </c>
      <c r="B43" s="62"/>
      <c r="C43" s="9"/>
    </row>
    <row r="44" spans="1:3" x14ac:dyDescent="0.2">
      <c r="A44" s="62" t="s">
        <v>81</v>
      </c>
      <c r="B44" s="62"/>
      <c r="C44" s="9"/>
    </row>
    <row r="45" spans="1:3" x14ac:dyDescent="0.2">
      <c r="A45" s="62" t="s">
        <v>82</v>
      </c>
      <c r="B45" s="62"/>
      <c r="C45" s="9"/>
    </row>
    <row r="46" spans="1:3" x14ac:dyDescent="0.2">
      <c r="A46" s="62" t="s">
        <v>83</v>
      </c>
      <c r="B46" s="62"/>
      <c r="C46" s="9"/>
    </row>
    <row r="47" spans="1:3" x14ac:dyDescent="0.2">
      <c r="A47" s="62" t="s">
        <v>84</v>
      </c>
      <c r="B47" s="62"/>
      <c r="C47" s="9"/>
    </row>
    <row r="48" spans="1:3" x14ac:dyDescent="0.2">
      <c r="A48" s="62" t="s">
        <v>85</v>
      </c>
      <c r="B48" s="62"/>
      <c r="C48" s="9"/>
    </row>
    <row r="49" spans="1:3" x14ac:dyDescent="0.2">
      <c r="A49" s="62" t="s">
        <v>86</v>
      </c>
      <c r="B49" s="62"/>
      <c r="C49" s="9"/>
    </row>
    <row r="50" spans="1:3" x14ac:dyDescent="0.2">
      <c r="A50" s="62" t="s">
        <v>87</v>
      </c>
      <c r="B50" s="62"/>
      <c r="C50" s="9"/>
    </row>
    <row r="51" spans="1:3" x14ac:dyDescent="0.2">
      <c r="A51" s="62" t="s">
        <v>88</v>
      </c>
      <c r="B51" s="62"/>
      <c r="C51" s="9"/>
    </row>
    <row r="52" spans="1:3" ht="16" x14ac:dyDescent="0.2">
      <c r="A52" s="62" t="s">
        <v>89</v>
      </c>
      <c r="B52" s="62"/>
      <c r="C52" s="9" t="s">
        <v>196</v>
      </c>
    </row>
    <row r="53" spans="1:3" x14ac:dyDescent="0.2">
      <c r="A53" s="63"/>
      <c r="B53" s="63"/>
      <c r="C53" s="9"/>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B14:C15 B21:C21 B24:C26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zoomScale="70" zoomScaleNormal="70" workbookViewId="0">
      <selection activeCell="A16" sqref="A16"/>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3" width="11.5" hidden="1"/>
    <col min="16384" max="16384" width="7" hidden="1" customWidth="1"/>
  </cols>
  <sheetData>
    <row r="1" spans="1:6" ht="26" x14ac:dyDescent="0.2">
      <c r="A1" s="73" t="s">
        <v>30</v>
      </c>
      <c r="B1" s="73"/>
      <c r="C1" s="73"/>
    </row>
    <row r="2" spans="1:6" ht="16" x14ac:dyDescent="0.2">
      <c r="A2" s="17" t="s">
        <v>14</v>
      </c>
      <c r="B2" s="94" t="str">
        <f>'GENERALES NOTA 321'!B2:C2</f>
        <v>SINIESTRO 137967012  - APLICATIVO 214913</v>
      </c>
      <c r="C2" s="95"/>
    </row>
    <row r="3" spans="1:6" ht="16" x14ac:dyDescent="0.2">
      <c r="A3" s="18" t="s">
        <v>2</v>
      </c>
      <c r="B3" s="79" t="str">
        <f>'GENERALES NOTA 321'!B3:C3</f>
        <v>11001310303620250008800</v>
      </c>
      <c r="C3" s="79"/>
    </row>
    <row r="4" spans="1:6" ht="16" x14ac:dyDescent="0.2">
      <c r="A4" s="18" t="s">
        <v>0</v>
      </c>
      <c r="B4" s="79" t="str">
        <f>'GENERALES NOTA 321'!B4:C4</f>
        <v>36 CIVIL DEL CIRCUITO DE BOGOTÁ</v>
      </c>
      <c r="C4" s="79"/>
    </row>
    <row r="5" spans="1:6" ht="16" x14ac:dyDescent="0.2">
      <c r="A5" s="18" t="s">
        <v>93</v>
      </c>
      <c r="B5" s="79" t="str">
        <f>'GENERALES NOTA 321'!B5:C5</f>
        <v>ALLIANZ SEGUROS DE VIDA S.A.</v>
      </c>
      <c r="C5" s="79"/>
    </row>
    <row r="6" spans="1:6" ht="14.5" customHeight="1" x14ac:dyDescent="0.2">
      <c r="A6" s="18" t="s">
        <v>1</v>
      </c>
      <c r="B6" s="79" t="str">
        <f>'GENERALES NOTA 321'!B6:C6</f>
        <v>MABEL LEON YEPEZ - C.C. 18.971.950</v>
      </c>
      <c r="C6" s="79"/>
    </row>
    <row r="7" spans="1:6" ht="16" x14ac:dyDescent="0.2">
      <c r="A7" s="18" t="s">
        <v>94</v>
      </c>
      <c r="B7" s="79" t="str">
        <f>'GENERALES NOTA 321'!B7:C7</f>
        <v>DEMANDA DIRECTA</v>
      </c>
      <c r="C7" s="79"/>
    </row>
    <row r="8" spans="1:6" ht="32" x14ac:dyDescent="0.2">
      <c r="A8" s="18" t="s">
        <v>33</v>
      </c>
      <c r="B8" s="90">
        <f>'GENERALES NOTA 322'!B15:C15</f>
        <v>210102144</v>
      </c>
      <c r="C8" s="91"/>
    </row>
    <row r="9" spans="1:6" x14ac:dyDescent="0.2">
      <c r="A9" s="96" t="s">
        <v>34</v>
      </c>
      <c r="B9" s="82" t="s">
        <v>35</v>
      </c>
      <c r="C9" s="83"/>
    </row>
    <row r="10" spans="1:6" ht="16" x14ac:dyDescent="0.2">
      <c r="A10" s="96"/>
      <c r="B10" s="19" t="s">
        <v>197</v>
      </c>
      <c r="C10" s="16">
        <v>210102144</v>
      </c>
    </row>
    <row r="11" spans="1:6" x14ac:dyDescent="0.2">
      <c r="A11" s="96"/>
      <c r="B11" s="19"/>
      <c r="C11" s="16">
        <f>'GENERALES NOTA 322'!C18</f>
        <v>0</v>
      </c>
    </row>
    <row r="12" spans="1:6" x14ac:dyDescent="0.2">
      <c r="A12" s="96"/>
      <c r="B12" s="82"/>
      <c r="C12" s="83"/>
    </row>
    <row r="13" spans="1:6" ht="16" x14ac:dyDescent="0.2">
      <c r="A13" s="96"/>
      <c r="B13" s="19" t="s">
        <v>96</v>
      </c>
      <c r="C13" s="21"/>
    </row>
    <row r="14" spans="1:6" ht="16" x14ac:dyDescent="0.2">
      <c r="A14" s="96"/>
      <c r="B14" s="19" t="s">
        <v>97</v>
      </c>
      <c r="C14" s="21"/>
      <c r="E14" t="s">
        <v>46</v>
      </c>
      <c r="F14" s="14">
        <v>0.7</v>
      </c>
    </row>
    <row r="15" spans="1:6" ht="16" x14ac:dyDescent="0.2">
      <c r="A15" s="20" t="s">
        <v>31</v>
      </c>
      <c r="B15" s="94" t="s">
        <v>109</v>
      </c>
      <c r="C15" s="95"/>
    </row>
    <row r="16" spans="1:6" ht="89.25" customHeight="1" x14ac:dyDescent="0.2">
      <c r="A16" s="18" t="s">
        <v>32</v>
      </c>
      <c r="B16" s="92" t="s">
        <v>201</v>
      </c>
      <c r="C16" s="93"/>
    </row>
    <row r="17" spans="1:3" ht="28.5" customHeight="1" x14ac:dyDescent="0.2">
      <c r="A17" s="11" t="s">
        <v>39</v>
      </c>
      <c r="B17" s="77">
        <f>((C19+C20+C22+C23)-C26)*C25*C27</f>
        <v>137189667</v>
      </c>
      <c r="C17" s="77"/>
    </row>
    <row r="18" spans="1:3" ht="16" x14ac:dyDescent="0.2">
      <c r="A18" s="20" t="s">
        <v>40</v>
      </c>
      <c r="B18" s="84" t="s">
        <v>35</v>
      </c>
      <c r="C18" s="85"/>
    </row>
    <row r="19" spans="1:3" ht="16" x14ac:dyDescent="0.2">
      <c r="A19" s="80"/>
      <c r="B19" s="19" t="s">
        <v>197</v>
      </c>
      <c r="C19" s="16">
        <v>109086672</v>
      </c>
    </row>
    <row r="20" spans="1:3" ht="16" x14ac:dyDescent="0.2">
      <c r="A20" s="81"/>
      <c r="B20" s="19" t="s">
        <v>199</v>
      </c>
      <c r="C20" s="16">
        <v>28102995</v>
      </c>
    </row>
    <row r="21" spans="1:3" x14ac:dyDescent="0.2">
      <c r="A21" s="81"/>
      <c r="B21" s="82" t="s">
        <v>38</v>
      </c>
      <c r="C21" s="83"/>
    </row>
    <row r="22" spans="1:3" ht="16" x14ac:dyDescent="0.2">
      <c r="A22" s="81"/>
      <c r="B22" s="19" t="s">
        <v>96</v>
      </c>
      <c r="C22" s="16">
        <v>0</v>
      </c>
    </row>
    <row r="23" spans="1:3" ht="32" x14ac:dyDescent="0.2">
      <c r="A23" s="81"/>
      <c r="B23" s="19" t="s">
        <v>98</v>
      </c>
      <c r="C23" s="16">
        <v>0</v>
      </c>
    </row>
    <row r="24" spans="1:3" x14ac:dyDescent="0.2">
      <c r="A24" s="81"/>
      <c r="B24" s="82" t="s">
        <v>99</v>
      </c>
      <c r="C24" s="83"/>
    </row>
    <row r="25" spans="1:3" ht="16" x14ac:dyDescent="0.2">
      <c r="A25" s="22"/>
      <c r="B25" s="19" t="s">
        <v>103</v>
      </c>
      <c r="C25" s="23">
        <v>1</v>
      </c>
    </row>
    <row r="26" spans="1:3" ht="16" x14ac:dyDescent="0.2">
      <c r="A26" s="24"/>
      <c r="B26" s="19" t="s">
        <v>100</v>
      </c>
      <c r="C26" s="25">
        <v>0</v>
      </c>
    </row>
    <row r="27" spans="1:3" ht="16" x14ac:dyDescent="0.2">
      <c r="A27" s="24"/>
      <c r="B27" s="19" t="s">
        <v>112</v>
      </c>
      <c r="C27" s="23">
        <v>1</v>
      </c>
    </row>
    <row r="28" spans="1:3" ht="16" x14ac:dyDescent="0.2">
      <c r="A28" s="15" t="s">
        <v>91</v>
      </c>
      <c r="B28" s="77">
        <f>IFERROR(B17*(VLOOKUP(B15,Hoja2!$G$1:$H$6,2,0)),16666)</f>
        <v>41156900.100000001</v>
      </c>
      <c r="C28" s="77"/>
    </row>
    <row r="29" spans="1:3" ht="103.5" customHeight="1" x14ac:dyDescent="0.2">
      <c r="A29" s="18" t="s">
        <v>41</v>
      </c>
      <c r="B29" s="78" t="s">
        <v>198</v>
      </c>
      <c r="C29" s="79"/>
    </row>
    <row r="30" spans="1:3" ht="132" customHeight="1" x14ac:dyDescent="0.2">
      <c r="A30" s="18" t="s">
        <v>42</v>
      </c>
      <c r="B30" s="86" t="s">
        <v>200</v>
      </c>
      <c r="C30" s="87"/>
    </row>
    <row r="32" spans="1:3" x14ac:dyDescent="0.2">
      <c r="A32" s="24"/>
      <c r="B32" s="24"/>
      <c r="C32" s="24"/>
    </row>
    <row r="33" spans="1:3" ht="26" x14ac:dyDescent="0.2">
      <c r="A33" s="88" t="s">
        <v>171</v>
      </c>
      <c r="B33" s="88"/>
      <c r="C33" s="88"/>
    </row>
    <row r="34" spans="1:3" x14ac:dyDescent="0.2">
      <c r="A34" s="89" t="s">
        <v>174</v>
      </c>
      <c r="B34" s="89"/>
      <c r="C34" s="89"/>
    </row>
    <row r="35" spans="1:3" x14ac:dyDescent="0.2">
      <c r="A35" s="32" t="s">
        <v>153</v>
      </c>
      <c r="B35" s="32" t="s">
        <v>172</v>
      </c>
      <c r="C35" s="33" t="s">
        <v>173</v>
      </c>
    </row>
    <row r="36" spans="1:3" ht="28" x14ac:dyDescent="0.2">
      <c r="A36" s="34" t="s">
        <v>161</v>
      </c>
      <c r="B36" s="35" t="s">
        <v>22</v>
      </c>
      <c r="C36" s="34" t="s">
        <v>175</v>
      </c>
    </row>
    <row r="37" spans="1:3" ht="56" x14ac:dyDescent="0.2">
      <c r="A37" s="34" t="s">
        <v>162</v>
      </c>
      <c r="B37" s="35" t="s">
        <v>22</v>
      </c>
      <c r="C37" s="34" t="s">
        <v>154</v>
      </c>
    </row>
    <row r="38" spans="1:3" ht="42" x14ac:dyDescent="0.2">
      <c r="A38" s="34" t="s">
        <v>163</v>
      </c>
      <c r="B38" s="35" t="s">
        <v>22</v>
      </c>
      <c r="C38" s="34" t="s">
        <v>176</v>
      </c>
    </row>
    <row r="39" spans="1:3" ht="28" x14ac:dyDescent="0.2">
      <c r="A39" s="34" t="s">
        <v>164</v>
      </c>
      <c r="B39" s="35" t="s">
        <v>22</v>
      </c>
      <c r="C39" s="34" t="s">
        <v>155</v>
      </c>
    </row>
    <row r="40" spans="1:3" x14ac:dyDescent="0.2">
      <c r="A40" s="34" t="s">
        <v>165</v>
      </c>
      <c r="B40" s="35" t="s">
        <v>22</v>
      </c>
      <c r="C40" s="36"/>
    </row>
    <row r="41" spans="1:3" ht="28" x14ac:dyDescent="0.2">
      <c r="A41" s="34" t="s">
        <v>166</v>
      </c>
      <c r="B41" s="35" t="s">
        <v>22</v>
      </c>
      <c r="C41" s="34" t="s">
        <v>156</v>
      </c>
    </row>
    <row r="42" spans="1:3" ht="28" x14ac:dyDescent="0.2">
      <c r="A42" s="34" t="s">
        <v>167</v>
      </c>
      <c r="B42" s="35" t="s">
        <v>22</v>
      </c>
      <c r="C42" s="34" t="s">
        <v>157</v>
      </c>
    </row>
    <row r="43" spans="1:3" x14ac:dyDescent="0.2">
      <c r="A43" s="34" t="s">
        <v>168</v>
      </c>
      <c r="B43" s="35" t="s">
        <v>22</v>
      </c>
      <c r="C43" s="36" t="s">
        <v>158</v>
      </c>
    </row>
    <row r="44" spans="1:3" ht="28" x14ac:dyDescent="0.2">
      <c r="A44" s="34" t="s">
        <v>169</v>
      </c>
      <c r="B44" s="35" t="s">
        <v>22</v>
      </c>
      <c r="C44" s="36" t="s">
        <v>159</v>
      </c>
    </row>
    <row r="45" spans="1:3" ht="28" x14ac:dyDescent="0.2">
      <c r="A45" s="34" t="s">
        <v>170</v>
      </c>
      <c r="B45" s="35" t="s">
        <v>22</v>
      </c>
      <c r="C45" s="36" t="s">
        <v>160</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5" x14ac:dyDescent="0.2"/>
  <cols>
    <col min="1" max="1" width="62.5" customWidth="1"/>
    <col min="2" max="3" width="69.5" customWidth="1"/>
    <col min="4" max="16384" width="10.83203125" hidden="1"/>
  </cols>
  <sheetData>
    <row r="1" spans="1:3" ht="26" x14ac:dyDescent="0.2">
      <c r="A1" s="73" t="s">
        <v>43</v>
      </c>
      <c r="B1" s="73"/>
      <c r="C1" s="73"/>
    </row>
    <row r="2" spans="1:3" ht="17" customHeight="1" x14ac:dyDescent="0.2">
      <c r="A2" s="30" t="s">
        <v>14</v>
      </c>
      <c r="B2" s="97" t="str">
        <f>'[2]AUTOS NOTA 321'!B2:C2</f>
        <v xml:space="preserve">SINIESTRO   LEGIS </v>
      </c>
      <c r="C2" s="98"/>
    </row>
    <row r="3" spans="1:3" ht="16" customHeight="1" x14ac:dyDescent="0.2">
      <c r="A3" s="5" t="s">
        <v>121</v>
      </c>
      <c r="B3" s="42" t="str">
        <f>'GENERALES NOTA 322'!B2:C2</f>
        <v>11001310303620250008800</v>
      </c>
      <c r="C3" s="42"/>
    </row>
    <row r="4" spans="1:3" ht="16" x14ac:dyDescent="0.2">
      <c r="A4" s="5" t="s">
        <v>110</v>
      </c>
      <c r="B4" s="42" t="str">
        <f>'GENERALES NOTA 322'!B3:C3</f>
        <v>36 CIVIL DEL CIRCUITO DE BOGOTÁ</v>
      </c>
      <c r="C4" s="42"/>
    </row>
    <row r="5" spans="1:3" ht="29" customHeight="1" x14ac:dyDescent="0.2">
      <c r="A5" s="5" t="s">
        <v>122</v>
      </c>
      <c r="B5" s="42" t="str">
        <f>'GENERALES NOTA 322'!B4:C4</f>
        <v>ALLIANZ SEGUROS DE VIDA S.A.</v>
      </c>
      <c r="C5" s="42"/>
    </row>
    <row r="6" spans="1:3" ht="16" x14ac:dyDescent="0.2">
      <c r="A6" s="5" t="s">
        <v>123</v>
      </c>
      <c r="B6" s="42" t="str">
        <f>'GENERALES NOTA 322'!B5:C5</f>
        <v>MABEL LEON YEPEZ - C.C. 18.971.950</v>
      </c>
      <c r="C6" s="42"/>
    </row>
    <row r="7" spans="1:3" ht="43.5" customHeight="1" x14ac:dyDescent="0.2">
      <c r="A7" s="5" t="s">
        <v>124</v>
      </c>
      <c r="B7" s="42" t="str">
        <f>'GENERALES NOTA 322'!B6:C6</f>
        <v>DEMANDA DIRECTA</v>
      </c>
      <c r="C7" s="42"/>
    </row>
    <row r="8" spans="1:3" ht="16" x14ac:dyDescent="0.2">
      <c r="A8" s="5" t="s">
        <v>101</v>
      </c>
      <c r="B8" s="42" t="s">
        <v>104</v>
      </c>
      <c r="C8" s="42"/>
    </row>
    <row r="9" spans="1:3" ht="16" x14ac:dyDescent="0.2">
      <c r="A9" s="12" t="s">
        <v>40</v>
      </c>
      <c r="B9" s="99"/>
      <c r="C9" s="99"/>
    </row>
    <row r="10" spans="1:3" ht="16" x14ac:dyDescent="0.2">
      <c r="A10" s="12" t="s">
        <v>143</v>
      </c>
      <c r="B10" s="42"/>
      <c r="C10" s="42"/>
    </row>
    <row r="11" spans="1:3" ht="16" x14ac:dyDescent="0.2">
      <c r="A11" s="12" t="s">
        <v>142</v>
      </c>
      <c r="B11" s="100"/>
      <c r="C11" s="63"/>
    </row>
    <row r="12" spans="1:3" ht="32" x14ac:dyDescent="0.2">
      <c r="A12" s="5" t="s">
        <v>144</v>
      </c>
      <c r="B12" s="42"/>
      <c r="C12" s="42"/>
    </row>
    <row r="13" spans="1:3" ht="32" x14ac:dyDescent="0.2">
      <c r="A13" s="5" t="s">
        <v>145</v>
      </c>
      <c r="B13" s="42"/>
      <c r="C13" s="42"/>
    </row>
    <row r="14" spans="1:3" ht="16" x14ac:dyDescent="0.2">
      <c r="A14" s="5" t="s">
        <v>146</v>
      </c>
      <c r="B14" s="97"/>
      <c r="C14" s="98"/>
    </row>
    <row r="15" spans="1:3" ht="16" x14ac:dyDescent="0.2">
      <c r="A15" s="12" t="s">
        <v>147</v>
      </c>
      <c r="B15" s="42"/>
      <c r="C15" s="42"/>
    </row>
    <row r="16" spans="1:3" ht="100.5" customHeight="1" x14ac:dyDescent="0.2">
      <c r="A16" s="9" t="s">
        <v>148</v>
      </c>
      <c r="B16" s="63"/>
      <c r="C16" s="63"/>
    </row>
    <row r="17" ht="36.5" customHeight="1" x14ac:dyDescent="0.2"/>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19" x14ac:dyDescent="0.2">
      <c r="A1" s="101" t="s">
        <v>119</v>
      </c>
      <c r="B1" s="101"/>
      <c r="C1" s="101"/>
    </row>
    <row r="2" spans="1:3" ht="16" x14ac:dyDescent="0.2">
      <c r="A2" s="30" t="s">
        <v>14</v>
      </c>
      <c r="B2" s="97" t="str">
        <f>'[2]AUTOS NOTA 321'!B2:C2</f>
        <v xml:space="preserve">SINIESTRO   LEGIS </v>
      </c>
      <c r="C2" s="98"/>
    </row>
    <row r="3" spans="1:3" ht="23.5" customHeight="1" x14ac:dyDescent="0.2">
      <c r="A3" s="5" t="s">
        <v>2</v>
      </c>
      <c r="B3" s="42" t="str">
        <f>'GENERALES NOTA 322'!B2:C2</f>
        <v>11001310303620250008800</v>
      </c>
      <c r="C3" s="42"/>
    </row>
    <row r="4" spans="1:3" ht="16" x14ac:dyDescent="0.2">
      <c r="A4" s="5" t="s">
        <v>0</v>
      </c>
      <c r="B4" s="42" t="str">
        <f>'GENERALES NOTA 322'!B3:C3</f>
        <v>36 CIVIL DEL CIRCUITO DE BOGOTÁ</v>
      </c>
      <c r="C4" s="42"/>
    </row>
    <row r="5" spans="1:3" ht="16" x14ac:dyDescent="0.2">
      <c r="A5" s="5" t="s">
        <v>93</v>
      </c>
      <c r="B5" s="42" t="str">
        <f>'GENERALES NOTA 322'!B4:C4</f>
        <v>ALLIANZ SEGUROS DE VIDA S.A.</v>
      </c>
      <c r="C5" s="42"/>
    </row>
    <row r="6" spans="1:3" ht="16" x14ac:dyDescent="0.2">
      <c r="A6" s="5" t="s">
        <v>1</v>
      </c>
      <c r="B6" s="42" t="str">
        <f>'GENERALES NOTA 322'!B5:C5</f>
        <v>MABEL LEON YEPEZ - C.C. 18.971.950</v>
      </c>
      <c r="C6" s="42"/>
    </row>
    <row r="7" spans="1:3" ht="16" x14ac:dyDescent="0.2">
      <c r="A7" s="5" t="s">
        <v>94</v>
      </c>
      <c r="B7" s="42" t="str">
        <f>'GENERALES NOTA 322'!B6:C6</f>
        <v>DEMANDA DIRECTA</v>
      </c>
      <c r="C7" s="42"/>
    </row>
    <row r="8" spans="1:3" ht="16" x14ac:dyDescent="0.2">
      <c r="A8" s="5" t="s">
        <v>101</v>
      </c>
      <c r="B8" s="42" t="str">
        <f>'GENERALES NOTA 325'!B8:C8</f>
        <v>PROBABLE GENERALES</v>
      </c>
      <c r="C8" s="42"/>
    </row>
    <row r="9" spans="1:3" ht="16" x14ac:dyDescent="0.2">
      <c r="A9" s="12" t="s">
        <v>40</v>
      </c>
      <c r="B9" s="102">
        <f>'GENERALES  NOTA 324 -478'!B17:C17</f>
        <v>137189667</v>
      </c>
      <c r="C9" s="102"/>
    </row>
    <row r="10" spans="1:3" ht="16" x14ac:dyDescent="0.2">
      <c r="A10" s="5" t="s">
        <v>113</v>
      </c>
      <c r="B10" s="103">
        <v>25000000</v>
      </c>
      <c r="C10" s="103"/>
    </row>
    <row r="11" spans="1:3" ht="41" customHeight="1" x14ac:dyDescent="0.2">
      <c r="A11" s="5" t="s">
        <v>152</v>
      </c>
      <c r="B11" s="42"/>
      <c r="C11" s="42"/>
    </row>
    <row r="12" spans="1:3" ht="41" hidden="1" customHeight="1" x14ac:dyDescent="0.2">
      <c r="A12" s="5" t="s">
        <v>116</v>
      </c>
      <c r="B12" s="42"/>
      <c r="C12" s="42"/>
    </row>
    <row r="13" spans="1:3" ht="18.75" customHeight="1" x14ac:dyDescent="0.2">
      <c r="A13" s="5" t="s">
        <v>117</v>
      </c>
      <c r="B13" s="104"/>
      <c r="C13" s="104"/>
    </row>
    <row r="14" spans="1:3" ht="16" x14ac:dyDescent="0.2">
      <c r="A14" s="5" t="s">
        <v>118</v>
      </c>
      <c r="B14" s="42"/>
      <c r="C14" s="42"/>
    </row>
    <row r="20" spans="4:8" x14ac:dyDescent="0.2">
      <c r="D20" t="str">
        <f t="shared" ref="D20:H20" si="0">UPPER(D18)</f>
        <v/>
      </c>
      <c r="E20" t="str">
        <f t="shared" si="0"/>
        <v/>
      </c>
      <c r="F20" t="str">
        <f t="shared" si="0"/>
        <v/>
      </c>
      <c r="G20" t="str">
        <f t="shared" si="0"/>
        <v/>
      </c>
      <c r="H20" t="str">
        <f t="shared" si="0"/>
        <v/>
      </c>
    </row>
    <row r="21" spans="4:8" x14ac:dyDescent="0.2">
      <c r="D21" t="str">
        <f t="shared" ref="D21:H21" si="1">UPPER(D19)</f>
        <v/>
      </c>
      <c r="E21" t="str">
        <f t="shared" si="1"/>
        <v/>
      </c>
      <c r="F21" t="str">
        <f t="shared" si="1"/>
        <v/>
      </c>
      <c r="G21" t="str">
        <f t="shared" si="1"/>
        <v/>
      </c>
      <c r="H21" t="str">
        <f t="shared" si="1"/>
        <v/>
      </c>
    </row>
    <row r="22" spans="4:8" x14ac:dyDescent="0.2">
      <c r="D22" t="str">
        <f t="shared" ref="D22:H22" si="2">UPPER(D20)</f>
        <v/>
      </c>
      <c r="E22" t="str">
        <f t="shared" si="2"/>
        <v/>
      </c>
      <c r="F22" t="str">
        <f t="shared" si="2"/>
        <v/>
      </c>
      <c r="G22" t="str">
        <f t="shared" si="2"/>
        <v/>
      </c>
      <c r="H22" t="str">
        <f t="shared" si="2"/>
        <v/>
      </c>
    </row>
    <row r="23" spans="4:8" x14ac:dyDescent="0.2">
      <c r="D23" t="str">
        <f>UPPER(D21)</f>
        <v/>
      </c>
      <c r="E23" t="str">
        <f t="shared" ref="E23:H23" si="3">UPPER(E21)</f>
        <v/>
      </c>
      <c r="F23" t="str">
        <f t="shared" si="3"/>
        <v/>
      </c>
      <c r="G23" t="str">
        <f t="shared" si="3"/>
        <v/>
      </c>
      <c r="H23" t="str">
        <f t="shared" si="3"/>
        <v/>
      </c>
    </row>
    <row r="24" spans="4:8" x14ac:dyDescent="0.2">
      <c r="D24" t="str">
        <f t="shared" ref="D24:H24" si="4">UPPER(D22)</f>
        <v/>
      </c>
      <c r="E24" t="str">
        <f t="shared" si="4"/>
        <v/>
      </c>
      <c r="F24" t="str">
        <f t="shared" si="4"/>
        <v/>
      </c>
      <c r="G24" t="str">
        <f t="shared" si="4"/>
        <v/>
      </c>
      <c r="H24" t="str">
        <f t="shared" si="4"/>
        <v/>
      </c>
    </row>
    <row r="25" spans="4:8" x14ac:dyDescent="0.2">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5" x14ac:dyDescent="0.2"/>
  <cols>
    <col min="1" max="1" width="72.83203125" customWidth="1"/>
    <col min="2" max="2" width="39.83203125" customWidth="1"/>
    <col min="3" max="3" width="96.5" customWidth="1"/>
    <col min="4" max="16384" width="11.5" hidden="1"/>
  </cols>
  <sheetData>
    <row r="1" spans="1:3" ht="19" x14ac:dyDescent="0.2">
      <c r="A1" s="101" t="s">
        <v>120</v>
      </c>
      <c r="B1" s="101"/>
      <c r="C1" s="101"/>
    </row>
    <row r="2" spans="1:3" ht="14" customHeight="1" x14ac:dyDescent="0.2">
      <c r="A2" s="10" t="s">
        <v>14</v>
      </c>
      <c r="B2" s="97" t="str">
        <f>'[2]AUTOS NOTA 321'!B2:C2</f>
        <v xml:space="preserve">SINIESTRO   LEGIS </v>
      </c>
      <c r="C2" s="98"/>
    </row>
    <row r="3" spans="1:3" ht="16" x14ac:dyDescent="0.2">
      <c r="A3" s="5" t="s">
        <v>2</v>
      </c>
      <c r="B3" s="42" t="str">
        <f>'GENERALES NOTA 322'!B2:C2</f>
        <v>11001310303620250008800</v>
      </c>
      <c r="C3" s="42"/>
    </row>
    <row r="4" spans="1:3" ht="16" x14ac:dyDescent="0.2">
      <c r="A4" s="5" t="s">
        <v>0</v>
      </c>
      <c r="B4" s="42" t="str">
        <f>'GENERALES NOTA 322'!B3:C3</f>
        <v>36 CIVIL DEL CIRCUITO DE BOGOTÁ</v>
      </c>
      <c r="C4" s="42"/>
    </row>
    <row r="5" spans="1:3" ht="16" x14ac:dyDescent="0.2">
      <c r="A5" s="5" t="s">
        <v>93</v>
      </c>
      <c r="B5" s="42" t="str">
        <f>'GENERALES NOTA 322'!B4:C4</f>
        <v>ALLIANZ SEGUROS DE VIDA S.A.</v>
      </c>
      <c r="C5" s="42"/>
    </row>
    <row r="6" spans="1:3" ht="16" x14ac:dyDescent="0.2">
      <c r="A6" s="5" t="s">
        <v>1</v>
      </c>
      <c r="B6" s="42" t="str">
        <f>'GENERALES NOTA 322'!B5:C5</f>
        <v>MABEL LEON YEPEZ - C.C. 18.971.950</v>
      </c>
      <c r="C6" s="42"/>
    </row>
    <row r="7" spans="1:3" ht="16" x14ac:dyDescent="0.2">
      <c r="A7" s="5" t="s">
        <v>94</v>
      </c>
      <c r="B7" s="42" t="str">
        <f>'GENERALES NOTA 322'!B6:C6</f>
        <v>DEMANDA DIRECTA</v>
      </c>
      <c r="C7" s="42"/>
    </row>
    <row r="8" spans="1:3" ht="16" x14ac:dyDescent="0.2">
      <c r="A8" s="5" t="s">
        <v>114</v>
      </c>
      <c r="B8" s="42" t="str">
        <f>'GENERALES NOTA 325'!B8:C8</f>
        <v>PROBABLE GENERALES</v>
      </c>
      <c r="C8" s="42"/>
    </row>
    <row r="9" spans="1:3" ht="24" customHeight="1" x14ac:dyDescent="0.2">
      <c r="A9" s="5" t="s">
        <v>115</v>
      </c>
      <c r="B9" s="42"/>
      <c r="C9" s="42"/>
    </row>
    <row r="10" spans="1:3" ht="88.5" customHeight="1" x14ac:dyDescent="0.2">
      <c r="A10" s="5" t="s">
        <v>149</v>
      </c>
      <c r="B10" s="42"/>
      <c r="C10" s="42"/>
    </row>
    <row r="11" spans="1:3" ht="43.5" customHeight="1" x14ac:dyDescent="0.2">
      <c r="A11" s="107"/>
      <c r="B11" s="107"/>
      <c r="C11" s="107"/>
    </row>
    <row r="12" spans="1:3" hidden="1" x14ac:dyDescent="0.2">
      <c r="A12" s="108"/>
      <c r="B12" s="108"/>
      <c r="C12" s="108"/>
    </row>
    <row r="13" spans="1:3" ht="19" x14ac:dyDescent="0.2">
      <c r="A13" s="101" t="s">
        <v>150</v>
      </c>
      <c r="B13" s="101"/>
      <c r="C13" s="101"/>
    </row>
    <row r="14" spans="1:3" ht="16" x14ac:dyDescent="0.2">
      <c r="A14" s="20" t="s">
        <v>31</v>
      </c>
      <c r="B14" s="94" t="s">
        <v>44</v>
      </c>
      <c r="C14" s="95"/>
    </row>
    <row r="15" spans="1:3" ht="32" x14ac:dyDescent="0.2">
      <c r="A15" s="18" t="s">
        <v>32</v>
      </c>
      <c r="B15" s="92"/>
      <c r="C15" s="93"/>
    </row>
    <row r="16" spans="1:3" ht="32" x14ac:dyDescent="0.2">
      <c r="A16" s="11" t="s">
        <v>39</v>
      </c>
      <c r="B16" s="77">
        <f>((C18+C19+C21+C22)-C25)*C24*C26</f>
        <v>100000000</v>
      </c>
      <c r="C16" s="77"/>
    </row>
    <row r="17" spans="1:3" ht="16" x14ac:dyDescent="0.2">
      <c r="A17" s="20" t="s">
        <v>40</v>
      </c>
      <c r="B17" s="84" t="s">
        <v>35</v>
      </c>
      <c r="C17" s="85"/>
    </row>
    <row r="18" spans="1:3" ht="16" x14ac:dyDescent="0.2">
      <c r="A18" s="80"/>
      <c r="B18" s="19" t="s">
        <v>36</v>
      </c>
      <c r="C18" s="16">
        <v>100000000</v>
      </c>
    </row>
    <row r="19" spans="1:3" ht="16" x14ac:dyDescent="0.2">
      <c r="A19" s="81"/>
      <c r="B19" s="19" t="s">
        <v>37</v>
      </c>
      <c r="C19" s="16">
        <v>0</v>
      </c>
    </row>
    <row r="20" spans="1:3" x14ac:dyDescent="0.2">
      <c r="A20" s="81"/>
      <c r="B20" s="82" t="s">
        <v>38</v>
      </c>
      <c r="C20" s="83"/>
    </row>
    <row r="21" spans="1:3" ht="16" x14ac:dyDescent="0.2">
      <c r="A21" s="81"/>
      <c r="B21" s="19" t="s">
        <v>96</v>
      </c>
      <c r="C21" s="16">
        <v>0</v>
      </c>
    </row>
    <row r="22" spans="1:3" ht="32" x14ac:dyDescent="0.2">
      <c r="A22" s="81"/>
      <c r="B22" s="19" t="s">
        <v>98</v>
      </c>
      <c r="C22" s="16">
        <v>0</v>
      </c>
    </row>
    <row r="23" spans="1:3" x14ac:dyDescent="0.2">
      <c r="A23" s="81"/>
      <c r="B23" s="82" t="s">
        <v>99</v>
      </c>
      <c r="C23" s="83"/>
    </row>
    <row r="24" spans="1:3" ht="16" x14ac:dyDescent="0.2">
      <c r="A24" s="22"/>
      <c r="B24" s="19" t="s">
        <v>103</v>
      </c>
      <c r="C24" s="23">
        <v>1</v>
      </c>
    </row>
    <row r="25" spans="1:3" ht="16" x14ac:dyDescent="0.2">
      <c r="A25" s="24"/>
      <c r="B25" s="19" t="s">
        <v>100</v>
      </c>
      <c r="C25" s="25">
        <v>0</v>
      </c>
    </row>
    <row r="26" spans="1:3" ht="16" x14ac:dyDescent="0.2">
      <c r="A26" s="24"/>
      <c r="B26" s="19" t="s">
        <v>112</v>
      </c>
      <c r="C26" s="23">
        <v>1</v>
      </c>
    </row>
    <row r="27" spans="1:3" ht="16" x14ac:dyDescent="0.2">
      <c r="A27" s="15" t="s">
        <v>91</v>
      </c>
      <c r="B27" s="77">
        <f>IFERROR(B16*(VLOOKUP(B14,Hoja2!$G$1:$H$6,2,0)),16666)</f>
        <v>16666</v>
      </c>
      <c r="C27" s="77"/>
    </row>
    <row r="28" spans="1:3" ht="95.25" customHeight="1" x14ac:dyDescent="0.2">
      <c r="A28" s="31" t="s">
        <v>151</v>
      </c>
      <c r="B28" s="105"/>
      <c r="C28" s="106"/>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
  <sheetData>
    <row r="1" spans="1:1" x14ac:dyDescent="0.2">
      <c r="A1" t="s">
        <v>102</v>
      </c>
    </row>
    <row r="2" spans="1:1" x14ac:dyDescent="0.2">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 defaultRowHeight="15" x14ac:dyDescent="0.2"/>
  <cols>
    <col min="4" max="4" width="20.1640625" bestFit="1" customWidth="1"/>
    <col min="5" max="5" width="42.83203125" bestFit="1" customWidth="1"/>
    <col min="7" max="7" width="33.5" customWidth="1"/>
    <col min="14" max="14" width="20.5" customWidth="1"/>
  </cols>
  <sheetData>
    <row r="1" spans="1:14" x14ac:dyDescent="0.2">
      <c r="A1" s="8" t="s">
        <v>47</v>
      </c>
      <c r="B1" t="s">
        <v>21</v>
      </c>
      <c r="C1" s="8" t="s">
        <v>20</v>
      </c>
      <c r="D1" s="8" t="s">
        <v>48</v>
      </c>
      <c r="E1" s="3" t="s">
        <v>5</v>
      </c>
      <c r="F1" s="2" t="s">
        <v>46</v>
      </c>
      <c r="G1" s="2" t="s">
        <v>104</v>
      </c>
      <c r="H1" s="4">
        <v>0.7</v>
      </c>
      <c r="I1" t="s">
        <v>3</v>
      </c>
      <c r="J1" t="s">
        <v>66</v>
      </c>
      <c r="L1" t="s">
        <v>111</v>
      </c>
      <c r="N1" s="2" t="s">
        <v>140</v>
      </c>
    </row>
    <row r="2" spans="1:14" x14ac:dyDescent="0.2">
      <c r="A2" t="s">
        <v>52</v>
      </c>
      <c r="B2" t="s">
        <v>22</v>
      </c>
      <c r="C2" t="s">
        <v>56</v>
      </c>
      <c r="D2" s="2" t="s">
        <v>49</v>
      </c>
      <c r="E2" s="1" t="s">
        <v>8</v>
      </c>
      <c r="F2" s="2" t="s">
        <v>44</v>
      </c>
      <c r="G2" s="2" t="s">
        <v>105</v>
      </c>
      <c r="H2" s="4">
        <v>0.25</v>
      </c>
      <c r="I2" t="s">
        <v>62</v>
      </c>
      <c r="J2" t="s">
        <v>67</v>
      </c>
      <c r="L2" t="s">
        <v>95</v>
      </c>
      <c r="N2" s="2" t="s">
        <v>141</v>
      </c>
    </row>
    <row r="3" spans="1:14" x14ac:dyDescent="0.2">
      <c r="A3" t="s">
        <v>53</v>
      </c>
      <c r="C3" t="s">
        <v>57</v>
      </c>
      <c r="D3" s="2" t="s">
        <v>50</v>
      </c>
      <c r="E3" s="1" t="s">
        <v>9</v>
      </c>
      <c r="F3" s="2" t="s">
        <v>45</v>
      </c>
      <c r="G3" s="2" t="s">
        <v>106</v>
      </c>
      <c r="H3" s="4">
        <v>0.55000000000000004</v>
      </c>
      <c r="I3" t="s">
        <v>63</v>
      </c>
      <c r="J3" t="s">
        <v>68</v>
      </c>
      <c r="N3" s="2" t="s">
        <v>44</v>
      </c>
    </row>
    <row r="4" spans="1:14" x14ac:dyDescent="0.2">
      <c r="A4" t="s">
        <v>54</v>
      </c>
      <c r="C4" t="s">
        <v>58</v>
      </c>
      <c r="E4" s="1" t="s">
        <v>10</v>
      </c>
      <c r="G4" s="2" t="s">
        <v>107</v>
      </c>
      <c r="H4" s="4">
        <v>0.15</v>
      </c>
      <c r="I4" t="s">
        <v>64</v>
      </c>
      <c r="J4" t="s">
        <v>69</v>
      </c>
      <c r="N4" s="2"/>
    </row>
    <row r="5" spans="1:14" x14ac:dyDescent="0.2">
      <c r="A5" t="s">
        <v>55</v>
      </c>
      <c r="E5" s="1" t="s">
        <v>6</v>
      </c>
      <c r="G5" s="2" t="s">
        <v>108</v>
      </c>
      <c r="H5" s="4">
        <v>0.7</v>
      </c>
      <c r="I5" t="s">
        <v>65</v>
      </c>
      <c r="J5" t="s">
        <v>70</v>
      </c>
      <c r="N5" s="2"/>
    </row>
    <row r="6" spans="1:14" x14ac:dyDescent="0.2">
      <c r="E6" s="1" t="s">
        <v>7</v>
      </c>
      <c r="G6" s="2" t="s">
        <v>109</v>
      </c>
      <c r="H6" s="4">
        <v>0.3</v>
      </c>
      <c r="J6" t="s">
        <v>71</v>
      </c>
      <c r="N6" s="2"/>
    </row>
    <row r="7" spans="1:14" x14ac:dyDescent="0.2">
      <c r="E7" s="1" t="s">
        <v>12</v>
      </c>
      <c r="G7" s="2" t="s">
        <v>44</v>
      </c>
      <c r="N7" s="2" t="s">
        <v>44</v>
      </c>
    </row>
    <row r="8" spans="1:14" x14ac:dyDescent="0.2">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Brenda Patricia Diaz Vidal</cp:lastModifiedBy>
  <dcterms:created xsi:type="dcterms:W3CDTF">2020-12-07T14:41:17Z</dcterms:created>
  <dcterms:modified xsi:type="dcterms:W3CDTF">2025-06-24T16:23:50Z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