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vorozco\Downloads\"/>
    </mc:Choice>
  </mc:AlternateContent>
  <xr:revisionPtr revIDLastSave="0" documentId="13_ncr:1_{2594C413-0FA4-4C50-80A9-561E7AFFB5E5}" xr6:coauthVersionLast="47" xr6:coauthVersionMax="47" xr10:uidLastSave="{00000000-0000-0000-0000-000000000000}"/>
  <bookViews>
    <workbookView xWindow="-120" yWindow="-120" windowWidth="24240" windowHeight="13020" xr2:uid="{00000000-000D-0000-FFFF-FFFF00000000}"/>
  </bookViews>
  <sheets>
    <sheet name="LIQ. PRETENSIONES DEMANDA"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1" l="1"/>
  <c r="B28" i="1"/>
  <c r="F28" i="1" s="1"/>
  <c r="E22" i="1" l="1"/>
  <c r="E17" i="1"/>
  <c r="E18" i="1"/>
  <c r="E13" i="1"/>
  <c r="F13" i="1" s="1"/>
  <c r="D18" i="1" s="1"/>
  <c r="E12" i="1"/>
  <c r="E7" i="1"/>
  <c r="F7" i="1" s="1"/>
  <c r="F9" i="1" s="1"/>
  <c r="E8" i="1"/>
  <c r="F8" i="1" s="1"/>
  <c r="F18" i="1" l="1"/>
  <c r="F12" i="1"/>
  <c r="F14" i="1" s="1"/>
  <c r="F22" i="1"/>
  <c r="F23" i="1" s="1"/>
  <c r="F17" i="1" l="1"/>
  <c r="F19" i="1" s="1"/>
  <c r="F33" i="1" l="1"/>
</calcChain>
</file>

<file path=xl/sharedStrings.xml><?xml version="1.0" encoding="utf-8"?>
<sst xmlns="http://schemas.openxmlformats.org/spreadsheetml/2006/main" count="34" uniqueCount="19">
  <si>
    <t>LIQUIDACIÓN DE LAS PRETENSIONES DE LA DEMANDA</t>
  </si>
  <si>
    <t>DESDE</t>
  </si>
  <si>
    <t>HASTA</t>
  </si>
  <si>
    <t>DÍAS</t>
  </si>
  <si>
    <t>PRIMAS</t>
  </si>
  <si>
    <t>TOTAL ADEUDADO</t>
  </si>
  <si>
    <t>CESANTÍAS</t>
  </si>
  <si>
    <t>INTERESES</t>
  </si>
  <si>
    <t>SALARIO</t>
  </si>
  <si>
    <t>VACACIONES</t>
  </si>
  <si>
    <t>Total Liquidación por cada demandante:</t>
  </si>
  <si>
    <t>Total liquidación por las 5 demandantes:</t>
  </si>
  <si>
    <t>INDEMNIZACIÓN DEL ARTÍCULO 65 DEL C.S.T.</t>
  </si>
  <si>
    <t>Salario diario</t>
  </si>
  <si>
    <t>Total</t>
  </si>
  <si>
    <t>Días</t>
  </si>
  <si>
    <r>
      <rPr>
        <b/>
        <sz val="11"/>
        <color rgb="FF000000"/>
        <rFont val="Calibri"/>
        <family val="2"/>
        <scheme val="minor"/>
      </rPr>
      <t>NOTA 2:</t>
    </r>
    <r>
      <rPr>
        <sz val="11"/>
        <color rgb="FF000000"/>
        <rFont val="Calibri"/>
        <family val="2"/>
        <scheme val="minor"/>
      </rPr>
      <t xml:space="preserve"> El total de la liquidación debe multiplicarse por 5, que son el numero de demandantes</t>
    </r>
  </si>
  <si>
    <r>
      <rPr>
        <b/>
        <sz val="11"/>
        <color rgb="FF000000"/>
        <rFont val="Calibri"/>
        <family val="2"/>
        <scheme val="minor"/>
      </rPr>
      <t>NOTA 1:</t>
    </r>
    <r>
      <rPr>
        <sz val="11"/>
        <color rgb="FF000000"/>
        <rFont val="Calibri"/>
        <family val="2"/>
        <scheme val="minor"/>
      </rPr>
      <t xml:space="preserve"> La Póliza de Garantía de Cumplimiento en favor de Entidades Estatales No. 1. 530-47-994000038009, ampara el pago de salarios, prestaciones sociales e indemnizaciones laborales, con una vigencia del 16/12/2022 al 31/10/2023. 
Las demandantes se encuentran reclamando el pago de (i) prima, cesantías, intereses a las cesantías y vacaciones del 19/12/2022 al 31/10/2023 y, (ii) indemnización del artículo 65 del CST.
El concepto de vacaciones si bien se liquida, no se cuenta en la sumatoria final, comoquiera que, no es una prestación social.
</t>
    </r>
  </si>
  <si>
    <r>
      <rPr>
        <b/>
        <sz val="11"/>
        <color rgb="FF000000"/>
        <rFont val="Calibri"/>
        <family val="2"/>
        <scheme val="minor"/>
      </rPr>
      <t>NOTA 3:</t>
    </r>
    <r>
      <rPr>
        <sz val="11"/>
        <color rgb="FF000000"/>
        <rFont val="Calibri"/>
        <family val="2"/>
        <scheme val="minor"/>
      </rPr>
      <t xml:space="preserve"> La indemnización del artículo 65 del CST, se liquida desde el 01/11/2023 (día después de la terminación) y hasta el 12/02/2025 (fecha actual)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</si>
</sst>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4" formatCode="_-&quot;$&quot;\ * #,##0.00_-;\-&quot;$&quot;\ * #,##0.00_-;_-&quot;$&quot;\ * &quot;-&quot;??_-;_-@_-"/>
    <numFmt numFmtId="43" formatCode="_-* #,##0.00_-;\-* #,##0.00_-;_-* &quot;-&quot;??_-;_-@_-"/>
    <numFmt numFmtId="164" formatCode="_-* #,##0_-;\-* #,##0_-;_-* &quot;-&quot;??_-;_-@_-"/>
    <numFmt numFmtId="165" formatCode="_ &quot;$&quot;\ * #,##0_ ;_ &quot;$&quot;\ * \-#,##0_ ;_ &quot;$&quot;\ * &quot;-&quot;_ ;_ @_ "/>
    <numFmt numFmtId="166" formatCode="_ * #,##0_ ;_ * \-#,##0_ ;_ * &quot;-&quot;_ ;_ @_ "/>
    <numFmt numFmtId="167" formatCode="_ &quot;$&quot;\ * #,##0.00_ ;_ &quot;$&quot;\ * \-#,##0.00_ ;_ &quot;$&quot;\ * &quot;-&quot;??_ ;_ @_ "/>
    <numFmt numFmtId="168" formatCode="_-&quot;$&quot;\ * #,##0_-;\-&quot;$&quot;\ * #,##0_-;_-&quot;$&quot;\ * &quot;-&quot;??_-;_-@_-"/>
  </numFmts>
  <fonts count="16" x14ac:knownFonts="1">
    <font>
      <sz val="11"/>
      <color theme="1"/>
      <name val="Calibri"/>
      <family val="2"/>
      <scheme val="minor"/>
    </font>
    <font>
      <sz val="11"/>
      <color theme="1"/>
      <name val="Calibri"/>
      <family val="2"/>
      <scheme val="minor"/>
    </font>
    <font>
      <sz val="9"/>
      <color theme="1"/>
      <name val="Calibri"/>
      <family val="2"/>
      <scheme val="minor"/>
    </font>
    <font>
      <b/>
      <u/>
      <sz val="9"/>
      <color theme="1"/>
      <name val="Calibri"/>
      <family val="2"/>
      <scheme val="minor"/>
    </font>
    <font>
      <sz val="11"/>
      <color rgb="FF000000"/>
      <name val="Calibri"/>
      <family val="2"/>
      <scheme val="minor"/>
    </font>
    <font>
      <b/>
      <sz val="9"/>
      <color theme="1"/>
      <name val="Calibri"/>
      <family val="2"/>
      <scheme val="minor"/>
    </font>
    <font>
      <b/>
      <sz val="9"/>
      <name val="Arial"/>
      <family val="2"/>
    </font>
    <font>
      <sz val="9"/>
      <name val="Calibri"/>
      <family val="2"/>
      <scheme val="minor"/>
    </font>
    <font>
      <b/>
      <sz val="10"/>
      <color theme="0"/>
      <name val="Calibri"/>
      <family val="2"/>
      <scheme val="minor"/>
    </font>
    <font>
      <sz val="10"/>
      <name val="Arial"/>
      <family val="2"/>
    </font>
    <font>
      <b/>
      <sz val="11"/>
      <color theme="0"/>
      <name val="Calibri"/>
      <family val="2"/>
      <scheme val="minor"/>
    </font>
    <font>
      <b/>
      <sz val="9"/>
      <color theme="1"/>
      <name val="Arial"/>
      <family val="2"/>
    </font>
    <font>
      <sz val="9"/>
      <color theme="1"/>
      <name val="Arial"/>
      <family val="2"/>
    </font>
    <font>
      <b/>
      <sz val="11"/>
      <color rgb="FF000000"/>
      <name val="Calibri"/>
      <family val="2"/>
      <scheme val="minor"/>
    </font>
    <font>
      <b/>
      <u/>
      <sz val="11"/>
      <color theme="0"/>
      <name val="Calibri"/>
      <family val="2"/>
      <scheme val="minor"/>
    </font>
    <font>
      <b/>
      <u val="singleAccounting"/>
      <sz val="11"/>
      <color theme="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D9E1F2"/>
        <bgColor rgb="FF000000"/>
      </patternFill>
    </fill>
    <fill>
      <patternFill patternType="solid">
        <fgColor theme="4" tint="0.79998168889431442"/>
        <bgColor indexed="64"/>
      </patternFill>
    </fill>
    <fill>
      <patternFill patternType="solid">
        <fgColor theme="8" tint="-0.249977111117893"/>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9" fillId="0" borderId="0"/>
    <xf numFmtId="166"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3">
    <xf numFmtId="0" fontId="0" fillId="0" borderId="0" xfId="0"/>
    <xf numFmtId="0" fontId="2" fillId="0" borderId="0" xfId="0" applyFont="1"/>
    <xf numFmtId="0" fontId="5" fillId="0" borderId="2" xfId="0" applyFont="1" applyBorder="1" applyAlignment="1">
      <alignment horizontal="center"/>
    </xf>
    <xf numFmtId="164" fontId="5" fillId="4" borderId="2" xfId="1" applyNumberFormat="1" applyFont="1" applyFill="1" applyBorder="1" applyAlignment="1">
      <alignment horizontal="center"/>
    </xf>
    <xf numFmtId="14" fontId="2" fillId="0" borderId="2" xfId="0" applyNumberFormat="1" applyFont="1" applyBorder="1"/>
    <xf numFmtId="164" fontId="2" fillId="0" borderId="2" xfId="1" applyNumberFormat="1" applyFont="1" applyBorder="1"/>
    <xf numFmtId="164" fontId="2" fillId="0" borderId="2" xfId="1" applyNumberFormat="1" applyFont="1" applyFill="1" applyBorder="1"/>
    <xf numFmtId="164" fontId="5" fillId="2" borderId="2" xfId="1" applyNumberFormat="1" applyFont="1" applyFill="1" applyBorder="1"/>
    <xf numFmtId="0" fontId="6" fillId="0" borderId="0" xfId="0" applyFont="1" applyAlignment="1">
      <alignment horizontal="center"/>
    </xf>
    <xf numFmtId="0" fontId="6" fillId="0" borderId="0" xfId="0" applyFont="1"/>
    <xf numFmtId="8" fontId="6" fillId="0" borderId="0" xfId="0" applyNumberFormat="1" applyFont="1" applyAlignment="1">
      <alignment horizontal="center"/>
    </xf>
    <xf numFmtId="0" fontId="7" fillId="0" borderId="0" xfId="0" applyFont="1"/>
    <xf numFmtId="0" fontId="0" fillId="0" borderId="0" xfId="0" applyAlignment="1">
      <alignment wrapText="1"/>
    </xf>
    <xf numFmtId="44" fontId="8" fillId="5" borderId="2" xfId="0" applyNumberFormat="1" applyFont="1" applyFill="1" applyBorder="1" applyAlignment="1">
      <alignment vertical="center"/>
    </xf>
    <xf numFmtId="0" fontId="3" fillId="2" borderId="1" xfId="0" applyFont="1" applyFill="1" applyBorder="1" applyAlignment="1">
      <alignment horizontal="center"/>
    </xf>
    <xf numFmtId="0" fontId="5" fillId="0" borderId="2" xfId="0" applyFont="1" applyBorder="1" applyAlignment="1">
      <alignment horizontal="center"/>
    </xf>
    <xf numFmtId="0" fontId="4" fillId="4" borderId="0" xfId="0" applyFont="1" applyFill="1" applyBorder="1" applyAlignment="1">
      <alignment horizontal="center" vertical="center" wrapText="1"/>
    </xf>
    <xf numFmtId="0" fontId="11" fillId="4" borderId="2" xfId="0" applyFont="1" applyFill="1" applyBorder="1" applyAlignment="1">
      <alignment horizontal="center"/>
    </xf>
    <xf numFmtId="0" fontId="11" fillId="0" borderId="2" xfId="0" applyFont="1" applyBorder="1" applyAlignment="1">
      <alignment horizontal="center" vertical="center"/>
    </xf>
    <xf numFmtId="0" fontId="11" fillId="0" borderId="2" xfId="0" applyFont="1" applyBorder="1" applyAlignment="1">
      <alignment horizontal="center" vertical="center"/>
    </xf>
    <xf numFmtId="8" fontId="12" fillId="0" borderId="2" xfId="12" applyNumberFormat="1" applyFont="1" applyBorder="1" applyAlignment="1">
      <alignment horizontal="center"/>
    </xf>
    <xf numFmtId="44" fontId="12" fillId="0" borderId="2" xfId="12" applyFont="1" applyBorder="1" applyAlignment="1">
      <alignment horizontal="center"/>
    </xf>
    <xf numFmtId="0" fontId="12" fillId="0" borderId="2" xfId="0" applyFont="1" applyBorder="1" applyAlignment="1">
      <alignment horizontal="center"/>
    </xf>
    <xf numFmtId="168" fontId="11" fillId="2" borderId="2" xfId="0" applyNumberFormat="1" applyFont="1" applyFill="1" applyBorder="1"/>
    <xf numFmtId="0" fontId="4" fillId="3" borderId="0" xfId="0" applyFont="1" applyFill="1" applyBorder="1" applyAlignment="1">
      <alignment horizontal="center" vertical="center" wrapText="1"/>
    </xf>
    <xf numFmtId="0" fontId="5" fillId="0" borderId="0" xfId="0" applyFont="1" applyBorder="1" applyAlignment="1">
      <alignment horizont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44" fontId="15" fillId="5" borderId="2" xfId="0" applyNumberFormat="1" applyFont="1" applyFill="1" applyBorder="1" applyAlignment="1">
      <alignment vertical="center"/>
    </xf>
  </cellXfs>
  <cellStyles count="13">
    <cellStyle name="Millares" xfId="1" builtinId="3"/>
    <cellStyle name="Millares [0] 2" xfId="5" xr:uid="{00000000-0005-0000-0000-000001000000}"/>
    <cellStyle name="Millares 2" xfId="8" xr:uid="{00000000-0005-0000-0000-000002000000}"/>
    <cellStyle name="Millares 3" xfId="10" xr:uid="{00000000-0005-0000-0000-000003000000}"/>
    <cellStyle name="Millares 4" xfId="2" xr:uid="{00000000-0005-0000-0000-000004000000}"/>
    <cellStyle name="Moneda" xfId="12" builtinId="4"/>
    <cellStyle name="Moneda [0] 2" xfId="7" xr:uid="{00000000-0005-0000-0000-000005000000}"/>
    <cellStyle name="Moneda 2" xfId="6" xr:uid="{00000000-0005-0000-0000-000006000000}"/>
    <cellStyle name="Moneda 3" xfId="9" xr:uid="{00000000-0005-0000-0000-000007000000}"/>
    <cellStyle name="Moneda 4" xfId="11" xr:uid="{00000000-0005-0000-0000-000008000000}"/>
    <cellStyle name="Moneda 5" xfId="3" xr:uid="{00000000-0005-0000-0000-000009000000}"/>
    <cellStyle name="Normal" xfId="0" builtinId="0"/>
    <cellStyle name="Normal 2" xfId="4"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761999</xdr:colOff>
      <xdr:row>0</xdr:row>
      <xdr:rowOff>0</xdr:rowOff>
    </xdr:from>
    <xdr:to>
      <xdr:col>5</xdr:col>
      <xdr:colOff>342186</xdr:colOff>
      <xdr:row>3</xdr:row>
      <xdr:rowOff>161925</xdr:rowOff>
    </xdr:to>
    <xdr:pic>
      <xdr:nvPicPr>
        <xdr:cNvPr id="2" name="Imagen 1">
          <a:extLst>
            <a:ext uri="{FF2B5EF4-FFF2-40B4-BE49-F238E27FC236}">
              <a16:creationId xmlns:a16="http://schemas.microsoft.com/office/drawing/2014/main" id="{FDA78D4B-7570-47BD-B374-5B98B70C8C8A}"/>
            </a:ext>
          </a:extLst>
        </xdr:cNvPr>
        <xdr:cNvPicPr>
          <a:picLocks noChangeAspect="1"/>
        </xdr:cNvPicPr>
      </xdr:nvPicPr>
      <xdr:blipFill>
        <a:blip xmlns:r="http://schemas.openxmlformats.org/officeDocument/2006/relationships" r:embed="rId1"/>
        <a:stretch>
          <a:fillRect/>
        </a:stretch>
      </xdr:blipFill>
      <xdr:spPr>
        <a:xfrm>
          <a:off x="152399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5"/>
  <sheetViews>
    <sheetView tabSelected="1" topLeftCell="A10" zoomScaleNormal="100" workbookViewId="0">
      <selection activeCell="J26" sqref="J26"/>
    </sheetView>
  </sheetViews>
  <sheetFormatPr baseColWidth="10" defaultColWidth="11.42578125" defaultRowHeight="15" x14ac:dyDescent="0.25"/>
  <cols>
    <col min="3" max="3" width="12.5703125" customWidth="1"/>
    <col min="4" max="4" width="13" customWidth="1"/>
    <col min="5" max="5" width="11.85546875" customWidth="1"/>
    <col min="6" max="6" width="18.42578125" customWidth="1"/>
    <col min="13" max="13" width="16.28515625" customWidth="1"/>
  </cols>
  <sheetData>
    <row r="1" spans="2:13" x14ac:dyDescent="0.25">
      <c r="B1" s="1"/>
      <c r="C1" s="1"/>
      <c r="D1" s="1"/>
      <c r="E1" s="1"/>
      <c r="F1" s="1"/>
      <c r="G1" s="1"/>
    </row>
    <row r="2" spans="2:13" x14ac:dyDescent="0.25">
      <c r="B2" s="1"/>
      <c r="C2" s="1"/>
      <c r="D2" s="1"/>
      <c r="E2" s="1"/>
      <c r="F2" s="1"/>
      <c r="G2" s="1"/>
    </row>
    <row r="3" spans="2:13" ht="15" customHeight="1" x14ac:dyDescent="0.25">
      <c r="B3" s="1"/>
      <c r="C3" s="1"/>
      <c r="D3" s="1"/>
      <c r="E3" s="1"/>
      <c r="F3" s="1"/>
      <c r="G3" s="1"/>
    </row>
    <row r="4" spans="2:13" ht="15" customHeight="1" x14ac:dyDescent="0.25">
      <c r="B4" s="1"/>
      <c r="C4" s="1"/>
      <c r="D4" s="1"/>
      <c r="E4" s="1"/>
      <c r="F4" s="1"/>
      <c r="G4" s="1"/>
      <c r="I4" s="24" t="s">
        <v>17</v>
      </c>
      <c r="J4" s="24"/>
      <c r="K4" s="24"/>
      <c r="L4" s="24"/>
      <c r="M4" s="24"/>
    </row>
    <row r="5" spans="2:13" ht="15" customHeight="1" x14ac:dyDescent="0.25">
      <c r="B5" s="14" t="s">
        <v>0</v>
      </c>
      <c r="C5" s="14"/>
      <c r="D5" s="14"/>
      <c r="E5" s="14"/>
      <c r="F5" s="14"/>
      <c r="G5" s="1"/>
      <c r="I5" s="24"/>
      <c r="J5" s="24"/>
      <c r="K5" s="24"/>
      <c r="L5" s="24"/>
      <c r="M5" s="24"/>
    </row>
    <row r="6" spans="2:13" x14ac:dyDescent="0.25">
      <c r="B6" s="2" t="s">
        <v>1</v>
      </c>
      <c r="C6" s="2" t="s">
        <v>2</v>
      </c>
      <c r="D6" s="2" t="s">
        <v>8</v>
      </c>
      <c r="E6" s="2" t="s">
        <v>3</v>
      </c>
      <c r="F6" s="3" t="s">
        <v>4</v>
      </c>
      <c r="G6" s="1"/>
      <c r="I6" s="24"/>
      <c r="J6" s="24"/>
      <c r="K6" s="24"/>
      <c r="L6" s="24"/>
      <c r="M6" s="24"/>
    </row>
    <row r="7" spans="2:13" x14ac:dyDescent="0.25">
      <c r="B7" s="4">
        <v>44914</v>
      </c>
      <c r="C7" s="4">
        <v>44926</v>
      </c>
      <c r="D7" s="6">
        <v>1117172</v>
      </c>
      <c r="E7" s="6">
        <f>DAYS360(B7,C7)</f>
        <v>12</v>
      </c>
      <c r="F7" s="6">
        <f t="shared" ref="F7:F8" si="0">(D7*E7)/360</f>
        <v>37239.066666666666</v>
      </c>
      <c r="G7" s="1"/>
      <c r="I7" s="24"/>
      <c r="J7" s="24"/>
      <c r="K7" s="24"/>
      <c r="L7" s="24"/>
      <c r="M7" s="24"/>
    </row>
    <row r="8" spans="2:13" x14ac:dyDescent="0.25">
      <c r="B8" s="4">
        <v>44927</v>
      </c>
      <c r="C8" s="4">
        <v>45230</v>
      </c>
      <c r="D8" s="6">
        <v>1300606</v>
      </c>
      <c r="E8" s="6">
        <f>DAYS360(B8,C8)</f>
        <v>300</v>
      </c>
      <c r="F8" s="6">
        <f t="shared" si="0"/>
        <v>1083838.3333333333</v>
      </c>
      <c r="G8" s="1"/>
      <c r="I8" s="24"/>
      <c r="J8" s="24"/>
      <c r="K8" s="24"/>
      <c r="L8" s="24"/>
      <c r="M8" s="24"/>
    </row>
    <row r="9" spans="2:13" ht="15" customHeight="1" x14ac:dyDescent="0.25">
      <c r="B9" s="15" t="s">
        <v>5</v>
      </c>
      <c r="C9" s="15"/>
      <c r="D9" s="15"/>
      <c r="E9" s="15"/>
      <c r="F9" s="7">
        <f>SUM(F7:F8)</f>
        <v>1121077.3999999999</v>
      </c>
      <c r="G9" s="1"/>
      <c r="I9" s="24"/>
      <c r="J9" s="24"/>
      <c r="K9" s="24"/>
      <c r="L9" s="24"/>
      <c r="M9" s="24"/>
    </row>
    <row r="10" spans="2:13" x14ac:dyDescent="0.25">
      <c r="G10" s="1"/>
      <c r="I10" s="24"/>
      <c r="J10" s="24"/>
      <c r="K10" s="24"/>
      <c r="L10" s="24"/>
      <c r="M10" s="24"/>
    </row>
    <row r="11" spans="2:13" x14ac:dyDescent="0.25">
      <c r="B11" s="2" t="s">
        <v>1</v>
      </c>
      <c r="C11" s="2" t="s">
        <v>2</v>
      </c>
      <c r="D11" s="2" t="s">
        <v>8</v>
      </c>
      <c r="E11" s="2" t="s">
        <v>3</v>
      </c>
      <c r="F11" s="3" t="s">
        <v>6</v>
      </c>
      <c r="G11" s="1"/>
      <c r="I11" s="24"/>
      <c r="J11" s="24"/>
      <c r="K11" s="24"/>
      <c r="L11" s="24"/>
      <c r="M11" s="24"/>
    </row>
    <row r="12" spans="2:13" x14ac:dyDescent="0.25">
      <c r="B12" s="4">
        <v>44914</v>
      </c>
      <c r="C12" s="4">
        <v>44926</v>
      </c>
      <c r="D12" s="6">
        <v>1117172</v>
      </c>
      <c r="E12" s="6">
        <f>DAYS360(B12,C12)</f>
        <v>12</v>
      </c>
      <c r="F12" s="6">
        <f t="shared" ref="F12:F13" si="1">(D12*E12)/360</f>
        <v>37239.066666666666</v>
      </c>
      <c r="G12" s="1"/>
      <c r="I12" s="24"/>
      <c r="J12" s="24"/>
      <c r="K12" s="24"/>
      <c r="L12" s="24"/>
      <c r="M12" s="24"/>
    </row>
    <row r="13" spans="2:13" x14ac:dyDescent="0.25">
      <c r="B13" s="4">
        <v>44927</v>
      </c>
      <c r="C13" s="4">
        <v>45230</v>
      </c>
      <c r="D13" s="6">
        <v>1300606</v>
      </c>
      <c r="E13" s="6">
        <f>DAYS360(B13,C13)</f>
        <v>300</v>
      </c>
      <c r="F13" s="6">
        <f t="shared" si="1"/>
        <v>1083838.3333333333</v>
      </c>
      <c r="G13" s="1"/>
      <c r="I13" s="24"/>
      <c r="J13" s="24"/>
      <c r="K13" s="24"/>
      <c r="L13" s="24"/>
      <c r="M13" s="24"/>
    </row>
    <row r="14" spans="2:13" x14ac:dyDescent="0.25">
      <c r="B14" s="15" t="s">
        <v>5</v>
      </c>
      <c r="C14" s="15"/>
      <c r="D14" s="15"/>
      <c r="E14" s="15"/>
      <c r="F14" s="7">
        <f>SUM(F12:F13)</f>
        <v>1121077.3999999999</v>
      </c>
      <c r="G14" s="1"/>
      <c r="I14" s="24"/>
      <c r="J14" s="24"/>
      <c r="K14" s="24"/>
      <c r="L14" s="24"/>
      <c r="M14" s="24"/>
    </row>
    <row r="15" spans="2:13" x14ac:dyDescent="0.25">
      <c r="G15" s="1"/>
      <c r="I15" s="24"/>
      <c r="J15" s="24"/>
      <c r="K15" s="24"/>
      <c r="L15" s="24"/>
      <c r="M15" s="24"/>
    </row>
    <row r="16" spans="2:13" x14ac:dyDescent="0.25">
      <c r="B16" s="2" t="s">
        <v>1</v>
      </c>
      <c r="C16" s="2" t="s">
        <v>2</v>
      </c>
      <c r="D16" s="2" t="s">
        <v>6</v>
      </c>
      <c r="E16" s="2" t="s">
        <v>3</v>
      </c>
      <c r="F16" s="3" t="s">
        <v>7</v>
      </c>
      <c r="G16" s="1"/>
    </row>
    <row r="17" spans="2:15" x14ac:dyDescent="0.25">
      <c r="B17" s="4">
        <v>44914</v>
      </c>
      <c r="C17" s="4">
        <v>44926</v>
      </c>
      <c r="D17" s="6">
        <v>326045</v>
      </c>
      <c r="E17" s="5">
        <f>DAYS360(B17,C17)</f>
        <v>12</v>
      </c>
      <c r="F17" s="6">
        <f t="shared" ref="F17:F18" si="2">(D17*E17*0.12)/360</f>
        <v>1304.18</v>
      </c>
      <c r="G17" s="1"/>
    </row>
    <row r="18" spans="2:15" ht="15" customHeight="1" x14ac:dyDescent="0.25">
      <c r="B18" s="4">
        <v>44927</v>
      </c>
      <c r="C18" s="4">
        <v>45230</v>
      </c>
      <c r="D18" s="6">
        <f>+F13</f>
        <v>1083838.3333333333</v>
      </c>
      <c r="E18" s="5">
        <f>DAYS360(B18,C18)</f>
        <v>300</v>
      </c>
      <c r="F18" s="6">
        <f t="shared" si="2"/>
        <v>108383.83333333333</v>
      </c>
      <c r="G18" s="1"/>
      <c r="I18" s="16" t="s">
        <v>16</v>
      </c>
      <c r="J18" s="16"/>
      <c r="K18" s="16"/>
      <c r="L18" s="16"/>
      <c r="M18" s="16"/>
    </row>
    <row r="19" spans="2:15" x14ac:dyDescent="0.25">
      <c r="B19" s="15" t="s">
        <v>5</v>
      </c>
      <c r="C19" s="15"/>
      <c r="D19" s="15"/>
      <c r="E19" s="15"/>
      <c r="F19" s="7">
        <f>SUM(F17:F18)</f>
        <v>109688.01333333332</v>
      </c>
      <c r="I19" s="16"/>
      <c r="J19" s="16"/>
      <c r="K19" s="16"/>
      <c r="L19" s="16"/>
      <c r="M19" s="16"/>
    </row>
    <row r="20" spans="2:15" ht="14.45" customHeight="1" x14ac:dyDescent="0.25">
      <c r="I20" s="16"/>
      <c r="J20" s="16"/>
      <c r="K20" s="16"/>
      <c r="L20" s="16"/>
      <c r="M20" s="16"/>
    </row>
    <row r="21" spans="2:15" x14ac:dyDescent="0.25">
      <c r="B21" s="2" t="s">
        <v>1</v>
      </c>
      <c r="C21" s="2" t="s">
        <v>2</v>
      </c>
      <c r="D21" s="2" t="s">
        <v>8</v>
      </c>
      <c r="E21" s="2" t="s">
        <v>3</v>
      </c>
      <c r="F21" s="3" t="s">
        <v>9</v>
      </c>
    </row>
    <row r="22" spans="2:15" ht="14.45" customHeight="1" x14ac:dyDescent="0.25">
      <c r="B22" s="4">
        <v>44914</v>
      </c>
      <c r="C22" s="4">
        <v>45230</v>
      </c>
      <c r="D22" s="5">
        <v>1160000</v>
      </c>
      <c r="E22" s="5">
        <f>DAYS360(B22,C22)</f>
        <v>312</v>
      </c>
      <c r="F22" s="5">
        <f>(D22*E22)/720</f>
        <v>502666.66666666669</v>
      </c>
    </row>
    <row r="23" spans="2:15" x14ac:dyDescent="0.25">
      <c r="B23" s="15" t="s">
        <v>5</v>
      </c>
      <c r="C23" s="15"/>
      <c r="D23" s="15"/>
      <c r="E23" s="15"/>
      <c r="F23" s="7">
        <f>SUM(F22)</f>
        <v>502666.66666666669</v>
      </c>
      <c r="I23" s="16" t="s">
        <v>18</v>
      </c>
      <c r="J23" s="16"/>
      <c r="K23" s="16"/>
      <c r="L23" s="16"/>
      <c r="M23" s="16"/>
    </row>
    <row r="24" spans="2:15" x14ac:dyDescent="0.25">
      <c r="B24" s="25"/>
      <c r="I24" s="16"/>
      <c r="J24" s="16"/>
      <c r="K24" s="16"/>
      <c r="L24" s="16"/>
      <c r="M24" s="16"/>
    </row>
    <row r="25" spans="2:15" ht="20.25" customHeight="1" x14ac:dyDescent="0.25">
      <c r="I25" s="16"/>
      <c r="J25" s="16"/>
      <c r="K25" s="16"/>
      <c r="L25" s="16"/>
      <c r="M25" s="16"/>
    </row>
    <row r="26" spans="2:15" ht="14.45" customHeight="1" x14ac:dyDescent="0.25">
      <c r="B26" s="17" t="s">
        <v>12</v>
      </c>
      <c r="C26" s="17"/>
      <c r="D26" s="17"/>
      <c r="E26" s="17"/>
      <c r="F26" s="17"/>
    </row>
    <row r="27" spans="2:15" ht="14.25" customHeight="1" x14ac:dyDescent="0.25">
      <c r="B27" s="18" t="s">
        <v>13</v>
      </c>
      <c r="C27" s="18"/>
      <c r="D27" s="18" t="s">
        <v>15</v>
      </c>
      <c r="E27" s="18"/>
      <c r="F27" s="19" t="s">
        <v>14</v>
      </c>
    </row>
    <row r="28" spans="2:15" x14ac:dyDescent="0.25">
      <c r="B28" s="20">
        <f>D22/30</f>
        <v>38666.666666666664</v>
      </c>
      <c r="C28" s="21"/>
      <c r="D28" s="22">
        <v>461</v>
      </c>
      <c r="E28" s="22"/>
      <c r="F28" s="23">
        <f>B28*D28</f>
        <v>17825333.333333332</v>
      </c>
    </row>
    <row r="30" spans="2:15" x14ac:dyDescent="0.25">
      <c r="O30" s="12"/>
    </row>
    <row r="31" spans="2:15" x14ac:dyDescent="0.25">
      <c r="B31" s="26" t="s">
        <v>10</v>
      </c>
      <c r="C31" s="27"/>
      <c r="D31" s="27"/>
      <c r="E31" s="28"/>
      <c r="F31" s="13">
        <f>F9+F14+F19+F28</f>
        <v>20177176.146666665</v>
      </c>
    </row>
    <row r="32" spans="2:15" ht="14.45" customHeight="1" x14ac:dyDescent="0.25"/>
    <row r="33" spans="2:6" ht="17.25" x14ac:dyDescent="0.25">
      <c r="B33" s="29" t="s">
        <v>11</v>
      </c>
      <c r="C33" s="30"/>
      <c r="D33" s="30"/>
      <c r="E33" s="31"/>
      <c r="F33" s="32">
        <f>F31*5</f>
        <v>100885880.73333332</v>
      </c>
    </row>
    <row r="42" spans="2:6" ht="15" customHeight="1" x14ac:dyDescent="0.25"/>
    <row r="50" spans="2:7" x14ac:dyDescent="0.25">
      <c r="B50" s="8"/>
      <c r="C50" s="8"/>
      <c r="D50" s="8"/>
      <c r="E50" s="9"/>
      <c r="F50" s="10"/>
    </row>
    <row r="51" spans="2:7" x14ac:dyDescent="0.25">
      <c r="B51" s="11"/>
      <c r="C51" s="11"/>
      <c r="D51" s="11"/>
      <c r="E51" s="11"/>
      <c r="F51" s="11"/>
    </row>
    <row r="52" spans="2:7" x14ac:dyDescent="0.25">
      <c r="G52" s="1"/>
    </row>
    <row r="53" spans="2:7" x14ac:dyDescent="0.25">
      <c r="G53" s="1"/>
    </row>
    <row r="54" spans="2:7" x14ac:dyDescent="0.25">
      <c r="G54" s="1"/>
    </row>
    <row r="55" spans="2:7" x14ac:dyDescent="0.25">
      <c r="G55" s="1"/>
    </row>
  </sheetData>
  <mergeCells count="15">
    <mergeCell ref="I18:M20"/>
    <mergeCell ref="I23:M25"/>
    <mergeCell ref="I4:M15"/>
    <mergeCell ref="B31:E31"/>
    <mergeCell ref="B33:E33"/>
    <mergeCell ref="B5:F5"/>
    <mergeCell ref="B14:E14"/>
    <mergeCell ref="B9:E9"/>
    <mergeCell ref="B19:E19"/>
    <mergeCell ref="B23:E23"/>
    <mergeCell ref="B26:F26"/>
    <mergeCell ref="B27:C27"/>
    <mergeCell ref="D27:E27"/>
    <mergeCell ref="B28:C28"/>
    <mergeCell ref="D28:E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PRETENSIONES DEMANDA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Giovanna Carolina Romero Ciodaro</dc:creator>
  <cp:keywords/>
  <dc:description/>
  <cp:lastModifiedBy>Valentina Orozco Arce</cp:lastModifiedBy>
  <cp:revision/>
  <dcterms:created xsi:type="dcterms:W3CDTF">2023-10-14T16:33:41Z</dcterms:created>
  <dcterms:modified xsi:type="dcterms:W3CDTF">2025-02-12T13:53:27Z</dcterms:modified>
  <cp:category/>
  <cp:contentStatus/>
</cp:coreProperties>
</file>