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santi\Downloads\"/>
    </mc:Choice>
  </mc:AlternateContent>
  <xr:revisionPtr revIDLastSave="0" documentId="13_ncr:1_{3D316B31-4630-49AE-890F-DBA554AF5813}" xr6:coauthVersionLast="47" xr6:coauthVersionMax="47" xr10:uidLastSave="{00000000-0000-0000-0000-000000000000}"/>
  <bookViews>
    <workbookView xWindow="-108" yWindow="-108" windowWidth="23256" windowHeight="12456"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1" i="9" s="1"/>
  <c r="B34" i="12"/>
  <c r="B15" i="12"/>
  <c r="B8" i="12"/>
  <c r="B7" i="12"/>
  <c r="B6" i="12"/>
  <c r="B5" i="12"/>
  <c r="B4" i="12"/>
  <c r="B3" i="12"/>
  <c r="B2" i="12"/>
  <c r="H23" i="11"/>
  <c r="H25" i="11"/>
  <c r="F22" i="11"/>
  <c r="F24" i="11"/>
  <c r="E22" i="11"/>
  <c r="E24" i="11"/>
  <c r="H21" i="11"/>
  <c r="G21" i="11"/>
  <c r="G23" i="11"/>
  <c r="G25" i="11"/>
  <c r="F21" i="11"/>
  <c r="F23" i="11"/>
  <c r="F25" i="11"/>
  <c r="E21" i="11"/>
  <c r="E23" i="11"/>
  <c r="E25" i="11"/>
  <c r="D21" i="11"/>
  <c r="D23" i="11"/>
  <c r="D25" i="11"/>
  <c r="H20" i="11"/>
  <c r="H22" i="11"/>
  <c r="H24" i="11"/>
  <c r="G20" i="11"/>
  <c r="G22" i="11"/>
  <c r="G24" i="11"/>
  <c r="F20" i="11"/>
  <c r="E20" i="11"/>
  <c r="D20" i="11"/>
  <c r="D22" i="11"/>
  <c r="D24" i="11"/>
  <c r="B9" i="11"/>
  <c r="B8" i="11"/>
  <c r="B7" i="11"/>
  <c r="B6" i="11"/>
  <c r="B5" i="11"/>
  <c r="B4" i="11"/>
  <c r="B3" i="11"/>
  <c r="B2" i="11"/>
  <c r="B2" i="8"/>
  <c r="B2" i="9"/>
  <c r="B8" i="9"/>
  <c r="B7" i="9"/>
  <c r="B6" i="9"/>
  <c r="B5" i="9"/>
  <c r="B4" i="9"/>
  <c r="B3" i="9"/>
  <c r="B8" i="8"/>
  <c r="B7" i="8"/>
  <c r="B6" i="8"/>
  <c r="B5" i="8"/>
  <c r="B4" i="8"/>
  <c r="B3" i="8"/>
  <c r="B8" i="7"/>
  <c r="B4" i="7"/>
  <c r="B5" i="7"/>
  <c r="B6" i="7"/>
  <c r="B7" i="7"/>
  <c r="B3" i="7"/>
  <c r="B9" i="8"/>
  <c r="B10" i="9" l="1"/>
</calcChain>
</file>

<file path=xl/sharedStrings.xml><?xml version="1.0" encoding="utf-8"?>
<sst xmlns="http://schemas.openxmlformats.org/spreadsheetml/2006/main" count="329" uniqueCount="228">
  <si>
    <t>SOLICITUD DE ANTECEDENTES -ABOGADO EXTERNO-</t>
  </si>
  <si>
    <t>RADICADO(23 DIGITOS)</t>
  </si>
  <si>
    <t>50001310300120250002100</t>
  </si>
  <si>
    <t>JUZGADO</t>
  </si>
  <si>
    <t xml:space="preserve">JUZGADO PRIMERO CIVIL DEL CIRCUITO DE VILLAVICENCIO </t>
  </si>
  <si>
    <t>DEMANDADO</t>
  </si>
  <si>
    <t>HENRY FABIAN CASTRO REY, ALLIANZ SEGUROS S.A.</t>
  </si>
  <si>
    <t xml:space="preserve">DEMANDANTE </t>
  </si>
  <si>
    <t>CATALINA ÁLVAREZ DUQUE (VICTIMA DIRECTA, 27/03/1995, 27 AÑOS)
ALEJANDRA MARÍA DUQUE MEJÍA (MADRE, 22/06/1970, 52 AÑOS)
ALEJANDRO ÁLVAREZ HENAO (PADRE, 16/08/1967, 55 AÑOS)
JUAN MANUEL ÁLVAREZ DUQUE (HERMANO, 07/01/199, 24 AÑOS)</t>
  </si>
  <si>
    <t>TIPO DE VINCULACION COMPAÑÍA</t>
  </si>
  <si>
    <t>DEMANDA DIRECTA</t>
  </si>
  <si>
    <t xml:space="preserve">TIPO DE PERJUCIO </t>
  </si>
  <si>
    <t xml:space="preserve">RCE LESIONES </t>
  </si>
  <si>
    <t>INTERVINIENTE -NOMBRE DE LESIONADO O MUERTO (S) DEL PROCESO</t>
  </si>
  <si>
    <t>CATALINA ÁLVAREZ DUQUE (LESIONADA)</t>
  </si>
  <si>
    <t xml:space="preserve">NUMERO DE IDENTIFICACION </t>
  </si>
  <si>
    <t>No. 1.121.921.548</t>
  </si>
  <si>
    <t xml:space="preserve">DOMICILIO </t>
  </si>
  <si>
    <t>carrera 43 No. 20-52 barrio El Buque de la ciudad de Villavicencio</t>
  </si>
  <si>
    <t xml:space="preserve">TELEFONO </t>
  </si>
  <si>
    <t>CORREO ELECTRONICO</t>
  </si>
  <si>
    <t>tata.alv.du@gmail.com</t>
  </si>
  <si>
    <t xml:space="preserve">ESTADO CIVIL </t>
  </si>
  <si>
    <t xml:space="preserve">SE DESONOCE </t>
  </si>
  <si>
    <t xml:space="preserve">FECHA DE NACIMIENTO </t>
  </si>
  <si>
    <t>27 DE MARZO DE 1995</t>
  </si>
  <si>
    <t xml:space="preserve">EDAD AL MOMENTO DEL SINIESTRO </t>
  </si>
  <si>
    <t xml:space="preserve">27 AÑOS </t>
  </si>
  <si>
    <t xml:space="preserve">FECHA DE DEFUNCION </t>
  </si>
  <si>
    <t xml:space="preserve">NO APLICA </t>
  </si>
  <si>
    <t xml:space="preserve">SITUCION LABORAL </t>
  </si>
  <si>
    <t>Ocupado - Autonomo</t>
  </si>
  <si>
    <t xml:space="preserve">PROFESION </t>
  </si>
  <si>
    <t>Médico</t>
  </si>
  <si>
    <t xml:space="preserve">INGRESOS NETOS </t>
  </si>
  <si>
    <t>NUMERO DE LESIONADOS Y/O FALLECIDOS  SEGÚN IPAT</t>
  </si>
  <si>
    <t>14 (LESIONADOS) 1(MUERTO)</t>
  </si>
  <si>
    <t xml:space="preserve">CONDICION </t>
  </si>
  <si>
    <t>Ocupante vehículo</t>
  </si>
  <si>
    <t>FECHA DE LOS HECHOS</t>
  </si>
  <si>
    <t>14 de marzo de 2023</t>
  </si>
  <si>
    <t>FECHA DE SOLICITUD AUDIENCIA PREJUDICIAL</t>
  </si>
  <si>
    <t>10 de octubre de 2024</t>
  </si>
  <si>
    <t>FECHA DE AUDIENCIA PREJUDICIAL</t>
  </si>
  <si>
    <t>6 de noviembre de 2024</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</si>
  <si>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</si>
  <si>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14 de marzo de 2023, ocurrió un accidente de tránsito en la vía Villavicencio – Puerto López, en donde resultó lesionada la señora Catalina Alvarez, quien se desplazaba como pasajera del  vehículo de placas INY086, conducido por Henry Fabian Castro Rey (Vehiculo asegurado).
2. Se aduce que el conductor del vehiculo de placas INY086, realizó un adelantamiento indebido, colisionando frontalmente contra un bus de servicio público. La autoridad de tránsito registró el accidente bajo el informe No. C001566195, el tramo donde ocurrió el accidente tenía doble línea amarilla continua, se atribuyó la responsabilidad del accidente a Henry Fabian Castro Rey por adelantar en carril contrario.
3. Catalina Álvarez sufrió graves lesiones que requirieron múltiples cirugías, y además la ARL Sura calificó su pérdida de capacidad laboral en 57.09%, La Junta Regional de Calificación de Invalidez del Meta la determinó en 69.67%.
4. Se debe indicar que Catalina se graduó como médico general en la Universidad Cooperativa de Colombia el 25 de enero de 2019, En 2023 trabajaba para la IPS Inversiones Clínica Meta S.A. y la Clínica de Salud Mental SAMEN IPS S.A.S., sus ingresos mensuales ascendían a $8.867.983.
5. Allianz ofreció una indemnización de $120.000.000, la cual fue rechazada por insuficiente.</t>
  </si>
  <si>
    <t>ASEGURADO</t>
  </si>
  <si>
    <t>Henry Fabian Castro Rey</t>
  </si>
  <si>
    <t>NIT ASEGURADO</t>
  </si>
  <si>
    <t>PLACA VEHÍCULO ASEGURADO (SI APLICA)</t>
  </si>
  <si>
    <t>INY086</t>
  </si>
  <si>
    <t>NO. PÓLIZA VINCULADA</t>
  </si>
  <si>
    <t xml:space="preserve">022794691/0 </t>
  </si>
  <si>
    <t>FECHA DE ASIGNACIÓN</t>
  </si>
  <si>
    <t>20 de diciembre de 2024</t>
  </si>
  <si>
    <t>FECHA DE NOTIFICACIÓN</t>
  </si>
  <si>
    <t>FECHA DE CONTESTACION 
*RECOMENDACIÓN: FECHA MÁXIMA PARA CONTESTAR LA DEMANDA ACORDE A LO ESTIÚLADO EN LA NORMA.</t>
  </si>
  <si>
    <t>REMISION DE ANTECEDENTES - ABOGADO INTERNO-</t>
  </si>
  <si>
    <t>SINIESTRO - APLICATIVO</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</si>
  <si>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</si>
  <si>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</si>
  <si>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</si>
  <si>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</si>
  <si>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</si>
  <si>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</si>
  <si>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</si>
  <si>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</si>
  <si>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</si>
  <si>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</si>
  <si>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</si>
  <si>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</si>
  <si>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</si>
  <si>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</si>
  <si>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</si>
  <si>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</si>
  <si>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</si>
  <si>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</si>
  <si>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</si>
  <si>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</si>
  <si>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</si>
  <si>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</si>
  <si>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</si>
  <si>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</si>
  <si>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</si>
  <si>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</si>
  <si>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</si>
  <si>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</si>
  <si>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</si>
  <si>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</si>
  <si>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</si>
  <si>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</si>
  <si>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</si>
  <si>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</si>
  <si>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</si>
  <si>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</si>
  <si>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</si>
  <si>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</si>
  <si>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</si>
  <si>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</si>
  <si>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</si>
  <si>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</si>
  <si>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</si>
  <si>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</si>
  <si>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</si>
  <si>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</si>
  <si>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</si>
  <si>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</si>
  <si>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</si>
  <si>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</si>
  <si>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</si>
  <si>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</si>
  <si>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</si>
  <si>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</si>
  <si>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</si>
  <si>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</si>
  <si>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</si>
  <si>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</si>
  <si>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</si>
  <si>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</si>
  <si>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</si>
  <si>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</si>
  <si>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</si>
  <si>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</si>
  <si>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</si>
  <si>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</si>
  <si>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</si>
  <si>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</si>
  <si>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</si>
  <si>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</si>
  <si>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</si>
  <si>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</si>
  <si>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</si>
  <si>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</si>
  <si>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</si>
  <si>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</si>
  <si>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</si>
  <si>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</si>
  <si>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</si>
  <si>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</si>
  <si>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</si>
  <si>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</si>
  <si>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</si>
  <si>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</si>
  <si>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</si>
  <si>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</si>
  <si>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</si>
  <si>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</si>
  <si>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</si>
  <si>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</si>
  <si>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</si>
  <si>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</si>
  <si>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</si>
  <si>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</si>
  <si>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</si>
  <si>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</si>
  <si>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</si>
  <si>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</si>
  <si>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</si>
  <si>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</si>
  <si>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</si>
  <si>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</si>
  <si>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</si>
  <si>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</si>
  <si>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</si>
  <si>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</si>
  <si>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</si>
  <si>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</si>
  <si>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</si>
  <si>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</si>
  <si>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</si>
  <si>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</si>
  <si>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</si>
  <si>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</si>
  <si>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</si>
  <si>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</si>
  <si>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</si>
  <si>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</si>
  <si>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SI</t>
  </si>
  <si>
    <t>CLASE DE REASEGURO</t>
  </si>
  <si>
    <t xml:space="preserve">Situcion Laboral </t>
  </si>
  <si>
    <t>Acompañante motorista</t>
  </si>
  <si>
    <t>LLAMADA EN GARANTIA</t>
  </si>
  <si>
    <t>OCURRENCIA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</si>
  <si>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</si>
  <si>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</si>
  <si>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</si>
  <si>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</si>
  <si>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</si>
  <si>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</si>
  <si>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</si>
  <si>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</si>
  <si>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</si>
  <si>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</si>
  <si>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</si>
  <si>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</si>
  <si>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</si>
  <si>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</si>
  <si>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</si>
  <si>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</si>
  <si>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</si>
  <si>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</si>
  <si>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</si>
  <si>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</si>
  <si>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</si>
  <si>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</si>
  <si>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</si>
  <si>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</si>
  <si>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</si>
  <si>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</si>
  <si>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</si>
  <si>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</si>
  <si>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</si>
  <si>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</si>
  <si>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</si>
  <si>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</si>
  <si>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</si>
  <si>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</si>
  <si>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124760852   214626 </t>
  </si>
  <si>
    <t>022794691  /    0</t>
  </si>
  <si>
    <t>12/12/2022 hasta las 24:00 horas del 11/12/2023.</t>
  </si>
  <si>
    <t>X</t>
  </si>
  <si>
    <t>Daño a la vida de relación</t>
  </si>
  <si>
    <t>La contingencia se califica como EVENTUAL, dado que, dependerá del debate probatorio demostrar si la póliza presta o no cobertura material, bajo el entendido de que deberá acreditarse que el accidente ocurrió mientras se prestaba un servicio de transporte, dando lugar a que se configure la falta de cobertura material, así como la exclusión de cobertura. 
Lo primero que debe tomarse en consideración, es que la Póliza Automóviles Individual Livianos Particulares No. 022794691 / 0, cuyo asegurado es el señor Henry Fabian Castro Rey,  presta cobertura temporal, de conformidad con los hechos y pretensiones de la demanda, mientras que la cobertura material será objeto de debate procesal. Frente a la cobertura temporal, debe señalarse que el accidente de tránsito ocurrió el 14 de marzo de 2023; es decir, dentro del periodo de vigencia de la póliza, comprendida entre el 12 de diciembre de 2022, hasta el día 11 de diciembre de 2023.Frente a la cobertura material, debe advertirse que, si bien la póliza objeto del presente litigio tiene la cobertura para responsabilidad civil extracontractual, pretensión que se endilga al extremo pasivo, dependerá del debate probatorio acreditar que la señora Catalina Álvarez, se encontraba como pasajera del vehículo de placas INY086 bajo un contrato de transporte; pues en caso de comprobarse dicha situación, se encontraría patente la falta de cobertura material, ya que se trataria de una responsabilidad civil contractual, amparo no consagrado dentro del seguro. Adicionalmente, de acreditarse que viajaba en el vehiculo bajo un contrato de transporte, se configuraria una causal de exclusión prevista en la póliza, consistente en el uso del vehículo para un fin distinto al estipulado, como lo sería el transporte informal de pasajeros. Sin embargo, en esta etapa procesal no existe prueba directa que acredite dicha circunstancia, por lo que será el debate probatorio, específicamente en el interrogatorio de parte, en el que se determine si efectivamente se usaba el vehículo para ese fin. En todo caso, debe advertirse que no se cuenta con la prueba de la entrega anticipada del condicionado particular a la demandante tal y como lo exige el artículo 37 de la Ley 1480 de 2011, por lo que dependerá del criterio del juez, determinar la eficacia de la causal de exclusión de cobertura antes mencionada.
Por otro lado, en cuanto a la responsabilidad del asegurado, es preciso señalar que en el expediente obran elementos probatorios que sustentan la imputación de responsabilidad al señor Henry Castro. Así se desprende del informe policial del accidente de tránsito, en el cual se consignó como hipótesis del siniestro la codificación No. 104: “Adelantar invadiendo el carril del sentido contrario”, atribuida al señor Castro en su calidad de conductor del vehículo de placas INY086. Adicionalmente, la declaración de la señora Catalina Álvarez, demandante en este proceso, corrobora dicha hipótesis, teniendo en cuenta que viajaba como pasajera en el vehículo asegurado y fue testigo presencial del suceso. Por lo anterior, en el debate probatorio deberá acreditarse tanto la falta de cobertura material, como la operación de la cláusula de exclusión por destinar el vehículo a un uso distinto al estipulado, con ocasión a la posibilidad de que se estuviera ejecutando un contrato de transporte al momento del accidente. Así las cosas, en esta etapa procesal, la contingencia debe calificarse como eventual.
Lo anterior, sin perjuicio del carácter contingente del proceso.</t>
  </si>
  <si>
    <t xml:space="preserve">FRENTE A LA DEMANDA.
1.  LA RESPONSABILIDAD EN EL TRANSPORTE BENÉVOLO ES DE NATURALEZA SUBJETIVA POR LO QUE LA PARTE DEMANDANTE DEBE PROBAR LA ACTUACIÓN CULPOSA DEL CONDUCTOR DEL VEHÍCULO EN LA PRODUCCIÓN DEL ACCIDENTE. 
2. INEXISTENCIA DE RESPONSABILIDAD A CARGO DE LOS DEMANDADOS POR LA FALTA DE ACREDITACIÓN DEL NEXO CAUSAL. 
3. EXCLUSIÓN DE LA RESPONSABILIDAD DE LOS DEMANDADOS POR CONFIGURARSE LA CAUSAL “HECHO EXCLUSIVO DE UN TERCERO”. 
4. REDUCCIÓN DE LA INDEMNIZACIÓN COMO CONSECUENCIA DE LA INCIDENCIA DE LA CONDUCTA DE UN TERCERO EN LA PRODUCCIÓN DEL DAÑO. 
5. TASACIÓN EXORBITANTE DEL DAÑO MORAL  
6. IMPROCEDENCIA Y TASACIÓN EXORBITANTE DEL DAÑO A LA VIDA EN RELACIÓN.  
7. IMPROCEDENCIA DEL RECONOCIMIENTO DEL LUCRO CESANTE.
8. IMPROCEDENCIA DEL RECONOCIMIENTO DEL DAÑO EMERGENTE 
9. GENÉRICA O INNOMINADA.  
FRENTE AL CONTRATO DE SEGURO
1. FALTA DE COBERTURA MATERIAL DEBIDO A QUE LA PÓLIZA No. 022794691 / 0, NO AMPARA LA RESPONSABILIDAD CIVIL CONTRACTUAL.
2. FALTA DE COBERTURA MATERIAL AL ESTAR ANTE UN RIESGO EXPRESAMENTE EXCLUIDO DE AMPARO.  
3. TERMINACIÓN DEL CONTRATO DE SEGURO POR AGRAVACIÓN DEL ESTADO DEL RIESGO  - APLICACIÓN ARTÍCULO 1060 DEL CÓDIGO DE COMERCIO.  
4. INEXISTENCIA DE OBLIGACIÓN DE INDEMNIZAR POR INCUMPLIMIENTO DE LAS CARGAS DEL ARTÍCULO 1077 DEL CÓDIGO DE COMERCIO. 
5. RIESGOS EXPRESAMENTE EXCLUIDOS EN LA PÓLIZA AUTOMÓVILES INDIVIDUAL LIVIANOS PARTICULARES NO. 022794691 / 0 
6. CARÁCTER MERAMENTE INDEMNIZATORIO DE LOS CONTRATOS DE SEGURO.  
7. EN CUALQUIER CASO, DE NINGUNA FORMA SE PODRÁ EXCEDER EL LIMITE DEL VALOR ASEGURADO. 
8. SUJECIÓN A LAS CONDICIONES PARTICULARES Y GENERALES DEL CONTRATO DE SEGURO, EN LA QUE SE IDENTIFICA LA PÓLIZA, EL CLAUSULADO Y LOS AMPAROS. 
9. GENÉRICA O INNOMINADA.  
FRENTE AL LLAMAMIENTO EN GARANTIA
1. FALTA DE COBERTURA MATERIAL DEBIDO A QUE LA PÓLIZA No. 022794691 / 0, NO AMPARA LA RESPONSABILIDAD CIVIL CONTRACTUAL 
2. FALTA DE COBERTURA MATERIAL AL ESTAR ANTE UN RIESGO EXPRESAMENTE EXCLUIDO DE AMPARO.  
3. TERMINACIÓN DEL CONTRATO DE SEGURO POR AGRAVACIÓN DEL ESTADO DEL RIESGO - APLICACIÓN ARTÍCULO 1060 DEL CÓDIGO DE COMERCIO.
4. INEXISTENCIA DE OBLIGACIÓN DE INDEMNIZAR A CARGO DE ALLIANZ SEGUROS S.A POR FALTA DE REALIZACIÓN DEL RIESGO ASEGURADO EN LA PÓLIZA DE AUTOS 
5.RIESGOS EXPRESAMENTE EXCLUIDOS EN LA PÓLIZA AUTOMÓVILES INDIVIDUAL LIVIANOS PARTICULARES NO. 022794691 / 0 
6. CARÁCTER MERAMENTE INDEMNIZATORIO DE LOS CONTRATOS DE SEGURO.  
7. EN CUALQUIER CASO, DE NINGUNA FORMA SE PODRÁ EXCEDER EL LIMITE DEL VALOR ASEGURADO. 
8. SUJECIÓN A LAS CONDICIONES PARTICULARES Y GENERALES DEL CONTRATO DE SEGURO, EN LA QUE SE IDENTIFICA LA PÓLIZA, EL CLAUSULADO Y LOS AMPAROS
9. GENÉRICA O INNOMINADA.  </t>
  </si>
  <si>
    <t xml:space="preserve">Como liquidación objetiva de las pretensiones se estima la suma de: $1.987.626.804, teniendo en cuenta las siguientes consideraciones: 
1. Daño emergente: Se tomó como valor la suma de $39.725.021, puesto que en el expediente se encuentran probados cada uno de los valores, con sus respectivas facturas, que acreditan gastos por sillas de rueda, terapias, medicamentos, entre otras. 
2. Lucro cesante: se tomó como valor la suma de $1.562.901.783, teniendo en cuenta los siguientes valores:
2.1. Lucro cesante consolidado: Se reconocerá como lucro cesante consolidado la suma de $184.849.692, en aplicación a la fórmula establecida por las altas Cortes, en donde se actualizó inicialmente el salario percibido de $8.867.983 y que a la fecha corresponde a $10.006.008. Dicha suma se multiplicó por los meses transcurridos entre la ocurrencia del hecho y la elaboración del presente informe (25 meses), lo que arroja un resultado de $265.321.792 , el cual se multiplicó por la PCL del 69.67% y deja un saldo total por concepto de lucro cesante consolidado de $184.849.692. 
2.2 Lucro cesante futuro: Se reconocerá como lucro cesante futuro la suma de $1.378.052.091, en aplicación a la fórmula establecida por las altas Cortes, en donde se tuvieron en cuenta las sumas descritas para el cálculo del lucro cesante consolidado, en suma, de la expectativa de vida de la víctima que corresponde a 58.3 años de conformidad con lo establecido en la resolución 1555 de 2010 y restando como suma pendiente por calcular los meses ya reconocidos por concepto de lucro cesante consolidado. Es así que se obtiene la suma de $1.977.970.563 la cual se multiplica por la PCL del 69.67% y deja un saldo total por concepto de lucro cesante futuro de $1.378.052.091.
3. Daño moral: Se tomó como daño moral la suma de $210.000.000, reconociendo $60.000.000 a favor de Catalina Álvarez (Victima directa), $60.000.000 a la señora Alejandra Maria Duque (Madre), $60.000.000 al señor Alejandro Álvarez (Padre) y $30.000.000 a Juan Álvarez (Hermano). Este valor se fijó teniendo en cuenta que la jurisprudencia de la Corte Suprema de Justicia (SC 9193 - 2017) determinó en un caso similar al que se estudia (accidente de tránsito), una indemnización para la víctima directa de $60.000.000 y para los familiares en calidad de victimas indirectas la suma de $30.000.000.  Asi pues, aplicando este antecedente en el caso concreto, y teniendo en cuenta que la señora Catalina Alvarez fue calificada por la Junta Regional de Calificación del Meta, con una PCL del 69.67% . En ese sentido el valor total a título de daño moral corresponde a $60.000.000 para la victima directa y $30.000.000 para las vitimas indirectas.
4. Daño a la vida en relación:  Se tasará la suma de $175.000.000, reconociendo $50.000.000 a favor de Catalina Álvarez (Victima directa), $50.000.000 a la señora Alejandra Maria Duque (Madre), $50.000.000 al señor Alejandro Álvarez (Padre) y $25.000.000 a Juan Álvarez (Hermano).  Este valor se fijó teniendo en cuenta que la jurisprudencia de la Corte Suprema de Justicia SC 4803 - 2019, que determinó en un caso similar al que se estudia, una indemnización para la víctima directa de 50 SMMLV, por los perjuicios causados por laperdida de capacidad de locomoción permanente, como consecuencia de un accidente de transito, en el vehiculo en el que iba como pasajera. </t>
  </si>
  <si>
    <t>03 de junio de 2025</t>
  </si>
  <si>
    <t>03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</si>
</sst>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00_-;\-&quot;$&quot;\ * #,##0.00_-;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
      <sz val="11"/>
      <color rgb="FF000000"/>
      <name val="Calibri"/>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5" fontId="1" fillId="0" borderId="0" applyFont="0" applyFill="0" applyBorder="0" applyAlignment="0" applyProtection="0"/>
  </cellStyleXfs>
  <cellXfs count="13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0" borderId="4"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2" xfId="0" applyFont="1" applyBorder="1" applyAlignment="1" applyProtection="1">
      <alignment horizontal="justify" vertical="top" wrapText="1"/>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4"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0" borderId="1" xfId="0" applyBorder="1" applyAlignment="1">
      <alignment horizontal="justify" vertical="top"/>
    </xf>
    <xf numFmtId="0" fontId="0" fillId="0" borderId="2" xfId="0" applyBorder="1" applyAlignment="1">
      <alignment horizontal="justify" vertical="top"/>
    </xf>
    <xf numFmtId="0" fontId="2" fillId="7"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14" fillId="9" borderId="2" xfId="0" applyFont="1" applyFill="1" applyBorder="1"/>
    <xf numFmtId="0" fontId="14" fillId="9" borderId="3" xfId="0" applyFont="1" applyFill="1" applyBorder="1"/>
    <xf numFmtId="0" fontId="9" fillId="2" borderId="6" xfId="0" applyFont="1" applyFill="1" applyBorder="1" applyAlignment="1">
      <alignment horizontal="center" vertical="top"/>
    </xf>
    <xf numFmtId="0" fontId="14" fillId="0" borderId="2" xfId="0" applyFont="1" applyBorder="1"/>
    <xf numFmtId="0" fontId="14" fillId="0" borderId="3" xfId="0" applyFont="1" applyBorder="1"/>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14" fillId="0" borderId="2" xfId="0" applyFont="1" applyBorder="1" applyAlignment="1">
      <alignment wrapText="1"/>
    </xf>
    <xf numFmtId="0" fontId="14" fillId="0" borderId="3" xfId="0" applyFont="1" applyBorder="1" applyAlignment="1">
      <alignment wrapText="1"/>
    </xf>
    <xf numFmtId="3" fontId="14" fillId="0" borderId="2" xfId="0" applyNumberFormat="1" applyFont="1" applyBorder="1" applyAlignment="1">
      <alignment horizontal="left" wrapText="1"/>
    </xf>
    <xf numFmtId="0" fontId="14" fillId="0" borderId="3" xfId="0" applyFont="1" applyBorder="1" applyAlignment="1">
      <alignment horizontal="left"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3" fontId="14" fillId="9" borderId="2" xfId="0" applyNumberFormat="1" applyFont="1" applyFill="1" applyBorder="1" applyAlignment="1">
      <alignment horizontal="left"/>
    </xf>
    <xf numFmtId="0" fontId="14" fillId="9" borderId="3" xfId="0" applyFont="1" applyFill="1" applyBorder="1" applyAlignment="1">
      <alignment horizontal="left"/>
    </xf>
    <xf numFmtId="0" fontId="14" fillId="9" borderId="16" xfId="0" applyFont="1" applyFill="1" applyBorder="1"/>
    <xf numFmtId="0" fontId="14" fillId="9" borderId="5" xfId="0" applyFont="1" applyFill="1" applyBorder="1" applyAlignment="1">
      <alignment wrapText="1"/>
    </xf>
    <xf numFmtId="0" fontId="14" fillId="9" borderId="7" xfId="0" applyFont="1" applyFill="1" applyBorder="1" applyAlignment="1">
      <alignment wrapText="1"/>
    </xf>
    <xf numFmtId="0" fontId="14" fillId="9" borderId="12" xfId="0" applyFont="1" applyFill="1" applyBorder="1" applyAlignment="1">
      <alignment wrapText="1"/>
    </xf>
    <xf numFmtId="0" fontId="14" fillId="9" borderId="8" xfId="0" applyFont="1" applyFill="1" applyBorder="1" applyAlignment="1">
      <alignment wrapText="1"/>
    </xf>
    <xf numFmtId="0" fontId="14" fillId="9" borderId="13" xfId="0" applyFont="1" applyFill="1" applyBorder="1" applyAlignment="1">
      <alignment wrapText="1"/>
    </xf>
    <xf numFmtId="0" fontId="14" fillId="9" borderId="14" xfId="0" applyFont="1" applyFill="1" applyBorder="1" applyAlignment="1">
      <alignment wrapText="1"/>
    </xf>
    <xf numFmtId="0" fontId="14" fillId="9" borderId="2" xfId="0" applyFont="1" applyFill="1" applyBorder="1" applyAlignment="1">
      <alignment wrapText="1"/>
    </xf>
    <xf numFmtId="0" fontId="14" fillId="9" borderId="3" xfId="0" applyFont="1" applyFill="1" applyBorder="1" applyAlignment="1">
      <alignment wrapText="1"/>
    </xf>
    <xf numFmtId="0" fontId="7" fillId="0" borderId="1" xfId="3" applyBorder="1" applyAlignment="1">
      <alignment horizontal="justify" vertical="top" wrapText="1"/>
    </xf>
    <xf numFmtId="14" fontId="0" fillId="0" borderId="1" xfId="0" applyNumberFormat="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4" fontId="0" fillId="5" borderId="2" xfId="1" applyFont="1" applyFill="1" applyBorder="1" applyAlignment="1" applyProtection="1">
      <alignment horizontal="justify" vertical="top"/>
    </xf>
    <xf numFmtId="164"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xf numFmtId="0" fontId="0" fillId="5" borderId="1" xfId="0" applyFill="1" applyBorder="1" applyAlignment="1">
      <alignment horizontal="justify" vertical="top"/>
    </xf>
    <xf numFmtId="165"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4"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ta.alv.du@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6" zoomScale="85" zoomScaleNormal="85" workbookViewId="0">
      <selection activeCell="B34" sqref="B34:C34"/>
    </sheetView>
  </sheetViews>
  <sheetFormatPr baseColWidth="10" defaultColWidth="0" defaultRowHeight="14.4" x14ac:dyDescent="0.3"/>
  <cols>
    <col min="1" max="1" width="69.109375" style="7" customWidth="1"/>
    <col min="2" max="2" width="55.109375" style="7" customWidth="1"/>
    <col min="3" max="3" width="108.88671875" style="7" customWidth="1"/>
    <col min="4" max="16384" width="11.44140625" style="2" hidden="1"/>
  </cols>
  <sheetData>
    <row r="1" spans="1:3" ht="25.8" x14ac:dyDescent="0.3">
      <c r="A1" s="55" t="s">
        <v>0</v>
      </c>
      <c r="B1" s="55"/>
      <c r="C1" s="55"/>
    </row>
    <row r="2" spans="1:3" x14ac:dyDescent="0.3">
      <c r="A2" s="5" t="s">
        <v>1</v>
      </c>
      <c r="B2" s="65" t="s">
        <v>2</v>
      </c>
      <c r="C2" s="66"/>
    </row>
    <row r="3" spans="1:3" x14ac:dyDescent="0.3">
      <c r="A3" s="5" t="s">
        <v>3</v>
      </c>
      <c r="B3" s="59" t="s">
        <v>4</v>
      </c>
      <c r="C3" s="60"/>
    </row>
    <row r="4" spans="1:3" x14ac:dyDescent="0.3">
      <c r="A4" s="5" t="s">
        <v>5</v>
      </c>
      <c r="B4" s="59" t="s">
        <v>6</v>
      </c>
      <c r="C4" s="60"/>
    </row>
    <row r="5" spans="1:3" ht="31.5" customHeight="1" x14ac:dyDescent="0.3">
      <c r="A5" s="5" t="s">
        <v>7</v>
      </c>
      <c r="B5" s="67" t="s">
        <v>8</v>
      </c>
      <c r="C5" s="60"/>
    </row>
    <row r="6" spans="1:3" x14ac:dyDescent="0.3">
      <c r="A6" s="5" t="s">
        <v>9</v>
      </c>
      <c r="B6" s="69" t="s">
        <v>10</v>
      </c>
      <c r="C6" s="69"/>
    </row>
    <row r="7" spans="1:3" x14ac:dyDescent="0.3">
      <c r="A7" s="48" t="s">
        <v>11</v>
      </c>
      <c r="B7" s="59" t="s">
        <v>12</v>
      </c>
      <c r="C7" s="60"/>
    </row>
    <row r="8" spans="1:3" ht="23.1" customHeight="1" x14ac:dyDescent="0.3">
      <c r="A8" s="47" t="s">
        <v>13</v>
      </c>
      <c r="B8" s="69" t="s">
        <v>14</v>
      </c>
      <c r="C8" s="69"/>
    </row>
    <row r="9" spans="1:3" x14ac:dyDescent="0.3">
      <c r="A9" s="47" t="s">
        <v>15</v>
      </c>
      <c r="B9" s="69" t="s">
        <v>16</v>
      </c>
      <c r="C9" s="69"/>
    </row>
    <row r="10" spans="1:3" x14ac:dyDescent="0.3">
      <c r="A10" s="47" t="s">
        <v>17</v>
      </c>
      <c r="B10" s="58" t="s">
        <v>18</v>
      </c>
      <c r="C10" s="58"/>
    </row>
    <row r="11" spans="1:3" ht="30" customHeight="1" x14ac:dyDescent="0.3">
      <c r="A11" s="21" t="s">
        <v>19</v>
      </c>
      <c r="B11" s="58">
        <v>3125463247</v>
      </c>
      <c r="C11" s="58"/>
    </row>
    <row r="12" spans="1:3" ht="30" customHeight="1" x14ac:dyDescent="0.3">
      <c r="A12" s="5" t="s">
        <v>20</v>
      </c>
      <c r="B12" s="81" t="s">
        <v>21</v>
      </c>
      <c r="C12" s="58"/>
    </row>
    <row r="13" spans="1:3" x14ac:dyDescent="0.3">
      <c r="A13" s="5" t="s">
        <v>22</v>
      </c>
      <c r="B13" s="69" t="s">
        <v>23</v>
      </c>
      <c r="C13" s="69"/>
    </row>
    <row r="14" spans="1:3" x14ac:dyDescent="0.3">
      <c r="A14" s="5" t="s">
        <v>24</v>
      </c>
      <c r="B14" s="82" t="s">
        <v>25</v>
      </c>
      <c r="C14" s="69"/>
    </row>
    <row r="15" spans="1:3" x14ac:dyDescent="0.3">
      <c r="A15" s="5" t="s">
        <v>26</v>
      </c>
      <c r="B15" s="69" t="s">
        <v>27</v>
      </c>
      <c r="C15" s="69"/>
    </row>
    <row r="16" spans="1:3" x14ac:dyDescent="0.3">
      <c r="A16" s="5" t="s">
        <v>28</v>
      </c>
      <c r="B16" s="69" t="s">
        <v>29</v>
      </c>
      <c r="C16" s="69"/>
    </row>
    <row r="17" spans="1:3" ht="15" customHeight="1" x14ac:dyDescent="0.3">
      <c r="A17" s="5" t="s">
        <v>30</v>
      </c>
      <c r="B17" s="58" t="s">
        <v>31</v>
      </c>
      <c r="C17" s="58"/>
    </row>
    <row r="18" spans="1:3" x14ac:dyDescent="0.3">
      <c r="A18" s="5" t="s">
        <v>32</v>
      </c>
      <c r="B18" s="61" t="s">
        <v>33</v>
      </c>
      <c r="C18" s="62"/>
    </row>
    <row r="19" spans="1:3" ht="18.75" customHeight="1" x14ac:dyDescent="0.3">
      <c r="A19" s="5" t="s">
        <v>34</v>
      </c>
      <c r="B19" s="63">
        <v>8867983</v>
      </c>
      <c r="C19" s="64"/>
    </row>
    <row r="20" spans="1:3" x14ac:dyDescent="0.3">
      <c r="A20" s="5" t="s">
        <v>35</v>
      </c>
      <c r="B20" s="56" t="s">
        <v>36</v>
      </c>
      <c r="C20" s="57"/>
    </row>
    <row r="21" spans="1:3" ht="17.25" customHeight="1" x14ac:dyDescent="0.3">
      <c r="A21" s="5" t="s">
        <v>37</v>
      </c>
      <c r="B21" s="61" t="s">
        <v>38</v>
      </c>
      <c r="C21" s="62"/>
    </row>
    <row r="22" spans="1:3" x14ac:dyDescent="0.3">
      <c r="A22" s="47" t="s">
        <v>39</v>
      </c>
      <c r="B22" s="79" t="s">
        <v>40</v>
      </c>
      <c r="C22" s="80"/>
    </row>
    <row r="23" spans="1:3" x14ac:dyDescent="0.3">
      <c r="A23" s="47" t="s">
        <v>41</v>
      </c>
      <c r="B23" s="79" t="s">
        <v>42</v>
      </c>
      <c r="C23" s="80"/>
    </row>
    <row r="24" spans="1:3" x14ac:dyDescent="0.3">
      <c r="A24" s="47" t="s">
        <v>43</v>
      </c>
      <c r="B24" s="79" t="s">
        <v>44</v>
      </c>
      <c r="C24" s="80"/>
    </row>
    <row r="25" spans="1:3" x14ac:dyDescent="0.3">
      <c r="A25" s="68" t="s">
        <v>45</v>
      </c>
      <c r="B25" s="73" t="s">
        <v>46</v>
      </c>
      <c r="C25" s="74"/>
    </row>
    <row r="26" spans="1:3" x14ac:dyDescent="0.3">
      <c r="A26" s="68"/>
      <c r="B26" s="75"/>
      <c r="C26" s="76"/>
    </row>
    <row r="27" spans="1:3" ht="100.5" customHeight="1" x14ac:dyDescent="0.3">
      <c r="A27" s="68"/>
      <c r="B27" s="77"/>
      <c r="C27" s="78"/>
    </row>
    <row r="28" spans="1:3" x14ac:dyDescent="0.3">
      <c r="A28" s="47" t="s">
        <v>47</v>
      </c>
      <c r="B28" s="53" t="s">
        <v>48</v>
      </c>
      <c r="C28" s="54"/>
    </row>
    <row r="29" spans="1:3" x14ac:dyDescent="0.3">
      <c r="A29" s="47" t="s">
        <v>49</v>
      </c>
      <c r="B29" s="70">
        <v>86074652</v>
      </c>
      <c r="C29" s="71"/>
    </row>
    <row r="30" spans="1:3" x14ac:dyDescent="0.3">
      <c r="A30" s="47" t="s">
        <v>50</v>
      </c>
      <c r="B30" s="53" t="s">
        <v>51</v>
      </c>
      <c r="C30" s="54"/>
    </row>
    <row r="31" spans="1:3" x14ac:dyDescent="0.3">
      <c r="A31" s="47" t="s">
        <v>52</v>
      </c>
      <c r="B31" s="53" t="s">
        <v>53</v>
      </c>
      <c r="C31" s="54"/>
    </row>
    <row r="32" spans="1:3" x14ac:dyDescent="0.3">
      <c r="A32" s="47" t="s">
        <v>54</v>
      </c>
      <c r="B32" s="53" t="s">
        <v>55</v>
      </c>
      <c r="C32" s="72"/>
    </row>
    <row r="33" spans="1:3" x14ac:dyDescent="0.3">
      <c r="A33" s="5" t="s">
        <v>56</v>
      </c>
      <c r="B33" s="56" t="s">
        <v>226</v>
      </c>
      <c r="C33" s="57"/>
    </row>
    <row r="34" spans="1:3" ht="43.2" x14ac:dyDescent="0.3">
      <c r="A34" s="5" t="s">
        <v>57</v>
      </c>
      <c r="B34" s="56" t="s">
        <v>227</v>
      </c>
      <c r="C34" s="57"/>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9881F25D-AA63-45CA-919E-F361FC184EB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90C730C-89E0-470E-9D05-8F1740F3A538}">
          <x14:formula1>
            <xm:f>Hoja2!$H$2:$H$5</xm:f>
          </x14:formula1>
          <xm:sqref>B17:C17</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0" sqref="B10:C10"/>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102" t="s">
        <v>58</v>
      </c>
      <c r="B1" s="102"/>
      <c r="C1" s="102"/>
    </row>
    <row r="2" spans="1:3" ht="15.75" customHeight="1" x14ac:dyDescent="0.3">
      <c r="A2" s="46" t="s">
        <v>59</v>
      </c>
      <c r="B2" s="103" t="s">
        <v>218</v>
      </c>
      <c r="C2" s="104"/>
    </row>
    <row r="3" spans="1:3" s="2" customFormat="1" x14ac:dyDescent="0.3">
      <c r="A3" s="5" t="s">
        <v>60</v>
      </c>
      <c r="B3" s="69" t="str">
        <f>'AUTOS  NOTA 322'!B2:C2</f>
        <v>50001310300120250002100</v>
      </c>
      <c r="C3" s="69"/>
    </row>
    <row r="4" spans="1:3" s="2" customFormat="1" x14ac:dyDescent="0.3">
      <c r="A4" s="5" t="s">
        <v>61</v>
      </c>
      <c r="B4" s="69" t="str">
        <f>'AUTOS  NOTA 322'!B3:C3</f>
        <v xml:space="preserve">JUZGADO PRIMERO CIVIL DEL CIRCUITO DE VILLAVICENCIO </v>
      </c>
      <c r="C4" s="69"/>
    </row>
    <row r="5" spans="1:3" s="2" customFormat="1" x14ac:dyDescent="0.3">
      <c r="A5" s="5" t="s">
        <v>62</v>
      </c>
      <c r="B5" s="69" t="str">
        <f>'AUTOS  NOTA 322'!B4:C4</f>
        <v>HENRY FABIAN CASTRO REY, ALLIANZ SEGUROS S.A.</v>
      </c>
      <c r="C5" s="69"/>
    </row>
    <row r="6" spans="1:3" s="2" customFormat="1" x14ac:dyDescent="0.3">
      <c r="A6" s="5" t="s">
        <v>63</v>
      </c>
      <c r="B6" s="69" t="str">
        <f>'AUTOS  NOTA 322'!B5:C5</f>
        <v>CATALINA ÁLVAREZ DUQUE (VICTIMA DIRECTA, 27/03/1995, 27 AÑOS)
ALEJANDRA MARÍA DUQUE MEJÍA (MADRE, 22/06/1970, 52 AÑOS)
ALEJANDRO ÁLVAREZ HENAO (PADRE, 16/08/1967, 55 AÑOS)
JUAN MANUEL ÁLVAREZ DUQUE (HERMANO, 07/01/199, 24 AÑOS)</v>
      </c>
      <c r="C6" s="69"/>
    </row>
    <row r="7" spans="1:3" s="2" customFormat="1" x14ac:dyDescent="0.3">
      <c r="A7" s="5" t="s">
        <v>64</v>
      </c>
      <c r="B7" s="69" t="str">
        <f>'AUTOS  NOTA 322'!B6:C6</f>
        <v>DEMANDA DIRECTA</v>
      </c>
      <c r="C7" s="69"/>
    </row>
    <row r="8" spans="1:3" s="2" customFormat="1" x14ac:dyDescent="0.3">
      <c r="A8" s="23" t="s">
        <v>65</v>
      </c>
      <c r="B8" s="69" t="str">
        <f>'AUTOS  NOTA 322'!B7:C8</f>
        <v>CATALINA ÁLVAREZ DUQUE (LESIONADA)</v>
      </c>
      <c r="C8" s="69"/>
    </row>
    <row r="9" spans="1:3" x14ac:dyDescent="0.3">
      <c r="A9" s="46" t="s">
        <v>66</v>
      </c>
      <c r="B9" s="69" t="s">
        <v>219</v>
      </c>
      <c r="C9" s="69"/>
    </row>
    <row r="10" spans="1:3" x14ac:dyDescent="0.3">
      <c r="A10" s="46" t="s">
        <v>67</v>
      </c>
      <c r="B10" s="69" t="s">
        <v>12</v>
      </c>
      <c r="C10" s="69"/>
    </row>
    <row r="11" spans="1:3" x14ac:dyDescent="0.3">
      <c r="A11" s="46" t="s">
        <v>69</v>
      </c>
      <c r="B11" s="85">
        <v>4000000000</v>
      </c>
      <c r="C11" s="86"/>
    </row>
    <row r="12" spans="1:3" x14ac:dyDescent="0.3">
      <c r="A12" s="46" t="s">
        <v>70</v>
      </c>
      <c r="B12" s="85">
        <v>0</v>
      </c>
      <c r="C12" s="86"/>
    </row>
    <row r="13" spans="1:3" x14ac:dyDescent="0.3">
      <c r="A13" s="46" t="s">
        <v>71</v>
      </c>
      <c r="B13" s="59" t="s">
        <v>183</v>
      </c>
      <c r="C13" s="60"/>
    </row>
    <row r="14" spans="1:3" x14ac:dyDescent="0.3">
      <c r="A14" s="46" t="s">
        <v>72</v>
      </c>
      <c r="B14" s="58" t="s">
        <v>220</v>
      </c>
      <c r="C14" s="69"/>
    </row>
    <row r="15" spans="1:3" x14ac:dyDescent="0.3">
      <c r="A15" s="46" t="s">
        <v>73</v>
      </c>
      <c r="B15" s="69" t="s">
        <v>178</v>
      </c>
      <c r="C15" s="69"/>
    </row>
    <row r="16" spans="1:3" x14ac:dyDescent="0.3">
      <c r="A16" s="46" t="s">
        <v>74</v>
      </c>
      <c r="B16" s="69" t="s">
        <v>178</v>
      </c>
      <c r="C16" s="69"/>
    </row>
    <row r="17" spans="1:3" x14ac:dyDescent="0.3">
      <c r="A17" s="89" t="s">
        <v>75</v>
      </c>
      <c r="B17" s="69" t="s">
        <v>197</v>
      </c>
      <c r="C17" s="69"/>
    </row>
    <row r="18" spans="1:3" x14ac:dyDescent="0.3">
      <c r="A18" s="90"/>
      <c r="B18" s="9" t="s">
        <v>76</v>
      </c>
      <c r="C18" s="9" t="s">
        <v>77</v>
      </c>
    </row>
    <row r="19" spans="1:3" x14ac:dyDescent="0.3">
      <c r="A19" s="90"/>
      <c r="B19" s="45" t="s">
        <v>78</v>
      </c>
      <c r="C19" s="45"/>
    </row>
    <row r="20" spans="1:3" x14ac:dyDescent="0.3">
      <c r="A20" s="90"/>
      <c r="B20" s="45"/>
      <c r="C20" s="45"/>
    </row>
    <row r="21" spans="1:3" x14ac:dyDescent="0.3">
      <c r="A21" s="91"/>
      <c r="B21" s="45"/>
      <c r="C21" s="45"/>
    </row>
    <row r="22" spans="1:3" x14ac:dyDescent="0.3">
      <c r="A22" s="46" t="s">
        <v>79</v>
      </c>
      <c r="B22" s="69" t="s">
        <v>178</v>
      </c>
      <c r="C22" s="69"/>
    </row>
    <row r="23" spans="1:3" x14ac:dyDescent="0.3">
      <c r="A23" s="46" t="s">
        <v>80</v>
      </c>
      <c r="B23" s="92" t="s">
        <v>178</v>
      </c>
      <c r="C23" s="93"/>
    </row>
    <row r="24" spans="1:3" x14ac:dyDescent="0.3">
      <c r="A24" s="46" t="s">
        <v>81</v>
      </c>
      <c r="B24" s="69" t="s">
        <v>198</v>
      </c>
      <c r="C24" s="69"/>
    </row>
    <row r="25" spans="1:3" x14ac:dyDescent="0.3">
      <c r="A25" s="46" t="s">
        <v>82</v>
      </c>
      <c r="B25" s="69" t="s">
        <v>178</v>
      </c>
      <c r="C25" s="69"/>
    </row>
    <row r="26" spans="1:3" x14ac:dyDescent="0.3">
      <c r="A26" s="46" t="s">
        <v>83</v>
      </c>
      <c r="B26" s="69"/>
      <c r="C26" s="69"/>
    </row>
    <row r="27" spans="1:3" x14ac:dyDescent="0.3">
      <c r="A27" s="16" t="s">
        <v>84</v>
      </c>
      <c r="B27" s="69" t="s">
        <v>138</v>
      </c>
      <c r="C27" s="69"/>
    </row>
    <row r="28" spans="1:3" x14ac:dyDescent="0.3">
      <c r="A28" s="94" t="s">
        <v>85</v>
      </c>
      <c r="B28" s="94"/>
      <c r="C28" s="94"/>
    </row>
    <row r="29" spans="1:3" x14ac:dyDescent="0.3">
      <c r="A29" s="87" t="s">
        <v>86</v>
      </c>
      <c r="B29" s="88"/>
      <c r="C29" s="10" t="s">
        <v>221</v>
      </c>
    </row>
    <row r="30" spans="1:3" x14ac:dyDescent="0.3">
      <c r="A30" s="87" t="s">
        <v>87</v>
      </c>
      <c r="B30" s="88"/>
      <c r="C30" s="10" t="s">
        <v>221</v>
      </c>
    </row>
    <row r="31" spans="1:3" x14ac:dyDescent="0.3">
      <c r="A31" s="87" t="s">
        <v>88</v>
      </c>
      <c r="B31" s="88"/>
      <c r="C31" s="11" t="s">
        <v>221</v>
      </c>
    </row>
    <row r="32" spans="1:3" x14ac:dyDescent="0.3">
      <c r="A32" s="87" t="s">
        <v>89</v>
      </c>
      <c r="B32" s="88"/>
      <c r="C32" s="10"/>
    </row>
    <row r="33" spans="1:3" x14ac:dyDescent="0.3">
      <c r="A33" s="87" t="s">
        <v>90</v>
      </c>
      <c r="B33" s="88"/>
      <c r="C33" s="10"/>
    </row>
    <row r="34" spans="1:3" x14ac:dyDescent="0.3">
      <c r="A34" s="87" t="s">
        <v>91</v>
      </c>
      <c r="B34" s="88"/>
      <c r="C34" s="12"/>
    </row>
    <row r="35" spans="1:3" x14ac:dyDescent="0.3">
      <c r="A35" s="83" t="s">
        <v>92</v>
      </c>
      <c r="B35" s="84"/>
      <c r="C35" s="13"/>
    </row>
    <row r="36" spans="1:3" x14ac:dyDescent="0.3">
      <c r="A36" s="83" t="s">
        <v>93</v>
      </c>
      <c r="B36" s="84"/>
      <c r="C36" s="14"/>
    </row>
    <row r="37" spans="1:3" x14ac:dyDescent="0.3">
      <c r="A37" s="95" t="s">
        <v>94</v>
      </c>
      <c r="B37" s="96"/>
      <c r="C37" s="14"/>
    </row>
    <row r="38" spans="1:3" x14ac:dyDescent="0.3">
      <c r="A38" s="97"/>
      <c r="B38" s="98"/>
      <c r="C38" s="14"/>
    </row>
    <row r="39" spans="1:3" x14ac:dyDescent="0.3">
      <c r="A39" s="99"/>
      <c r="B39" s="100"/>
      <c r="C39" s="14"/>
    </row>
    <row r="40" spans="1:3" x14ac:dyDescent="0.3">
      <c r="A40" s="101" t="s">
        <v>95</v>
      </c>
      <c r="B40" s="101"/>
      <c r="C40" s="101"/>
    </row>
    <row r="41" spans="1:3" x14ac:dyDescent="0.3">
      <c r="A41" s="49" t="s">
        <v>96</v>
      </c>
      <c r="B41" s="50"/>
      <c r="C41" s="14"/>
    </row>
    <row r="42" spans="1:3" x14ac:dyDescent="0.3">
      <c r="A42" s="83" t="s">
        <v>97</v>
      </c>
      <c r="B42" s="84"/>
      <c r="C42" s="14"/>
    </row>
    <row r="43" spans="1:3" x14ac:dyDescent="0.3">
      <c r="A43" s="83" t="s">
        <v>98</v>
      </c>
      <c r="B43" s="84"/>
      <c r="C43" s="14"/>
    </row>
    <row r="44" spans="1:3" x14ac:dyDescent="0.3">
      <c r="A44" s="49" t="s">
        <v>99</v>
      </c>
      <c r="B44" s="50"/>
      <c r="C44" s="14"/>
    </row>
    <row r="45" spans="1:3" x14ac:dyDescent="0.3">
      <c r="A45" s="49" t="s">
        <v>100</v>
      </c>
      <c r="B45" s="50"/>
      <c r="C45" s="14"/>
    </row>
    <row r="46" spans="1:3" x14ac:dyDescent="0.3">
      <c r="A46" s="83" t="s">
        <v>101</v>
      </c>
      <c r="B46" s="84"/>
      <c r="C46" s="14"/>
    </row>
    <row r="47" spans="1:3" x14ac:dyDescent="0.3">
      <c r="A47" s="49" t="s">
        <v>102</v>
      </c>
      <c r="B47" s="15"/>
      <c r="C47" s="14"/>
    </row>
    <row r="48" spans="1:3" x14ac:dyDescent="0.3">
      <c r="A48" s="83" t="s">
        <v>103</v>
      </c>
      <c r="B48" s="84"/>
      <c r="C48" s="14"/>
    </row>
    <row r="49" spans="1:3" x14ac:dyDescent="0.3">
      <c r="A49" s="83" t="s">
        <v>104</v>
      </c>
      <c r="B49" s="84"/>
      <c r="C49" s="14"/>
    </row>
    <row r="50" spans="1:3" x14ac:dyDescent="0.3">
      <c r="A50" s="83" t="s">
        <v>94</v>
      </c>
      <c r="B50" s="84"/>
      <c r="C50" s="14"/>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19" sqref="B19:C19"/>
    </sheetView>
  </sheetViews>
  <sheetFormatPr baseColWidth="10" defaultColWidth="0" defaultRowHeight="14.4" x14ac:dyDescent="0.3"/>
  <cols>
    <col min="1" max="1" width="70" style="33" customWidth="1"/>
    <col min="2" max="2" width="35.44140625" style="33" customWidth="1"/>
    <col min="3" max="3" width="164" style="33" customWidth="1"/>
    <col min="4" max="8" width="11.44140625" style="33" hidden="1" customWidth="1"/>
    <col min="9" max="9" width="12" style="33" hidden="1" customWidth="1"/>
    <col min="10" max="16384" width="11.44140625" style="33" hidden="1"/>
  </cols>
  <sheetData>
    <row r="1" spans="1:9" ht="25.8" x14ac:dyDescent="0.3">
      <c r="A1" s="122" t="s">
        <v>105</v>
      </c>
      <c r="B1" s="122"/>
      <c r="C1" s="122"/>
    </row>
    <row r="2" spans="1:9" ht="15" customHeight="1" x14ac:dyDescent="0.3">
      <c r="A2" s="27" t="s">
        <v>59</v>
      </c>
      <c r="B2" s="107" t="str">
        <f>'AUTOS NOTA 321'!B2:C2</f>
        <v xml:space="preserve">124760852   214626 </v>
      </c>
      <c r="C2" s="108"/>
    </row>
    <row r="3" spans="1:9" x14ac:dyDescent="0.3">
      <c r="A3" s="28" t="s">
        <v>60</v>
      </c>
      <c r="B3" s="123" t="str">
        <f>'AUTOS  NOTA 322'!B2:C2</f>
        <v>50001310300120250002100</v>
      </c>
      <c r="C3" s="123"/>
    </row>
    <row r="4" spans="1:9" x14ac:dyDescent="0.3">
      <c r="A4" s="28" t="s">
        <v>61</v>
      </c>
      <c r="B4" s="123" t="str">
        <f>'AUTOS  NOTA 322'!B3:C3</f>
        <v xml:space="preserve">JUZGADO PRIMERO CIVIL DEL CIRCUITO DE VILLAVICENCIO </v>
      </c>
      <c r="C4" s="123"/>
    </row>
    <row r="5" spans="1:9" x14ac:dyDescent="0.3">
      <c r="A5" s="28" t="s">
        <v>62</v>
      </c>
      <c r="B5" s="123" t="str">
        <f>'AUTOS  NOTA 322'!B4:C4</f>
        <v>HENRY FABIAN CASTRO REY, ALLIANZ SEGUROS S.A.</v>
      </c>
      <c r="C5" s="123"/>
    </row>
    <row r="6" spans="1:9" ht="15" customHeight="1" x14ac:dyDescent="0.3">
      <c r="A6" s="28" t="s">
        <v>63</v>
      </c>
      <c r="B6" s="123" t="str">
        <f>'AUTOS  NOTA 322'!B5:C5</f>
        <v>CATALINA ÁLVAREZ DUQUE (VICTIMA DIRECTA, 27/03/1995, 27 AÑOS)
ALEJANDRA MARÍA DUQUE MEJÍA (MADRE, 22/06/1970, 52 AÑOS)
ALEJANDRO ÁLVAREZ HENAO (PADRE, 16/08/1967, 55 AÑOS)
JUAN MANUEL ÁLVAREZ DUQUE (HERMANO, 07/01/199, 24 AÑOS)</v>
      </c>
      <c r="C6" s="123"/>
    </row>
    <row r="7" spans="1:9" x14ac:dyDescent="0.3">
      <c r="A7" s="28" t="s">
        <v>64</v>
      </c>
      <c r="B7" s="123" t="str">
        <f>'AUTOS  NOTA 322'!B6:C6</f>
        <v>DEMANDA DIRECTA</v>
      </c>
      <c r="C7" s="123"/>
    </row>
    <row r="8" spans="1:9" x14ac:dyDescent="0.3">
      <c r="A8" s="29" t="s">
        <v>65</v>
      </c>
      <c r="B8" s="123" t="str">
        <f>'AUTOS  NOTA 322'!B7:C8</f>
        <v>CATALINA ÁLVAREZ DUQUE (LESIONADA)</v>
      </c>
      <c r="C8" s="123"/>
    </row>
    <row r="9" spans="1:9" x14ac:dyDescent="0.3">
      <c r="A9" s="28" t="s">
        <v>106</v>
      </c>
      <c r="B9" s="120">
        <f>SUM(C11,C12,C14,C15,C17)</f>
        <v>2722103757</v>
      </c>
      <c r="C9" s="121"/>
    </row>
    <row r="10" spans="1:9" x14ac:dyDescent="0.3">
      <c r="A10" s="124" t="s">
        <v>107</v>
      </c>
      <c r="B10" s="112" t="s">
        <v>108</v>
      </c>
      <c r="C10" s="113"/>
    </row>
    <row r="11" spans="1:9" x14ac:dyDescent="0.3">
      <c r="A11" s="124"/>
      <c r="B11" s="51" t="s">
        <v>109</v>
      </c>
      <c r="C11" s="24">
        <v>2134331236</v>
      </c>
    </row>
    <row r="12" spans="1:9" x14ac:dyDescent="0.3">
      <c r="A12" s="124"/>
      <c r="B12" s="51" t="s">
        <v>110</v>
      </c>
      <c r="C12" s="24">
        <v>39725021</v>
      </c>
    </row>
    <row r="13" spans="1:9" x14ac:dyDescent="0.3">
      <c r="A13" s="124"/>
      <c r="B13" s="112"/>
      <c r="C13" s="113"/>
    </row>
    <row r="14" spans="1:9" x14ac:dyDescent="0.3">
      <c r="A14" s="124"/>
      <c r="B14" s="51" t="s">
        <v>111</v>
      </c>
      <c r="C14" s="30">
        <v>355875000</v>
      </c>
    </row>
    <row r="15" spans="1:9" x14ac:dyDescent="0.3">
      <c r="A15" s="124"/>
      <c r="B15" s="51" t="s">
        <v>112</v>
      </c>
      <c r="C15" s="30">
        <v>192172500</v>
      </c>
      <c r="E15" s="33" t="s">
        <v>113</v>
      </c>
      <c r="F15" s="34">
        <v>0.7</v>
      </c>
    </row>
    <row r="16" spans="1:9" x14ac:dyDescent="0.3">
      <c r="A16" s="124"/>
      <c r="B16" s="112" t="s">
        <v>114</v>
      </c>
      <c r="C16" s="113"/>
      <c r="E16" s="33" t="s">
        <v>115</v>
      </c>
      <c r="F16" s="35">
        <v>0.3</v>
      </c>
      <c r="I16" s="36"/>
    </row>
    <row r="17" spans="1:9" x14ac:dyDescent="0.3">
      <c r="A17" s="124"/>
      <c r="B17" s="51"/>
      <c r="C17" s="31"/>
      <c r="F17" s="37"/>
      <c r="I17" s="36"/>
    </row>
    <row r="18" spans="1:9" ht="23.25" customHeight="1" x14ac:dyDescent="0.3">
      <c r="A18" s="52" t="s">
        <v>116</v>
      </c>
      <c r="B18" s="107" t="s">
        <v>115</v>
      </c>
      <c r="C18" s="108"/>
    </row>
    <row r="19" spans="1:9" ht="28.8" x14ac:dyDescent="0.3">
      <c r="A19" s="28" t="s">
        <v>117</v>
      </c>
      <c r="B19" s="114" t="s">
        <v>223</v>
      </c>
      <c r="C19" s="115"/>
    </row>
    <row r="20" spans="1:9" ht="15" customHeight="1" x14ac:dyDescent="0.3">
      <c r="A20" s="38" t="s">
        <v>118</v>
      </c>
      <c r="B20" s="109">
        <f>((C22+C23+C25+C26+C30+C28+C32+C34+C29+C33)-C37-C38)*C36*C39</f>
        <v>1987626804</v>
      </c>
      <c r="C20" s="109"/>
    </row>
    <row r="21" spans="1:9" x14ac:dyDescent="0.3">
      <c r="A21" s="52" t="s">
        <v>119</v>
      </c>
      <c r="B21" s="116" t="s">
        <v>108</v>
      </c>
      <c r="C21" s="117"/>
    </row>
    <row r="22" spans="1:9" x14ac:dyDescent="0.3">
      <c r="A22" s="105"/>
      <c r="B22" s="51" t="s">
        <v>109</v>
      </c>
      <c r="C22" s="24">
        <v>1562901783</v>
      </c>
    </row>
    <row r="23" spans="1:9" x14ac:dyDescent="0.3">
      <c r="A23" s="106"/>
      <c r="B23" s="51" t="s">
        <v>110</v>
      </c>
      <c r="C23" s="24">
        <v>39725021</v>
      </c>
    </row>
    <row r="24" spans="1:9" x14ac:dyDescent="0.3">
      <c r="A24" s="106"/>
      <c r="B24" s="112" t="s">
        <v>120</v>
      </c>
      <c r="C24" s="113"/>
    </row>
    <row r="25" spans="1:9" x14ac:dyDescent="0.3">
      <c r="A25" s="106"/>
      <c r="B25" s="51" t="s">
        <v>111</v>
      </c>
      <c r="C25" s="24">
        <v>210000000</v>
      </c>
    </row>
    <row r="26" spans="1:9" ht="29.1" customHeight="1" x14ac:dyDescent="0.3">
      <c r="A26" s="106"/>
      <c r="B26" s="51" t="s">
        <v>222</v>
      </c>
      <c r="C26" s="24">
        <v>175000000</v>
      </c>
    </row>
    <row r="27" spans="1:9" x14ac:dyDescent="0.3">
      <c r="A27" s="106"/>
      <c r="B27" s="112" t="s">
        <v>122</v>
      </c>
      <c r="C27" s="113"/>
    </row>
    <row r="28" spans="1:9" x14ac:dyDescent="0.3">
      <c r="A28" s="106"/>
      <c r="B28" s="51" t="s">
        <v>123</v>
      </c>
      <c r="C28" s="24">
        <v>0</v>
      </c>
    </row>
    <row r="29" spans="1:9" x14ac:dyDescent="0.3">
      <c r="A29" s="106"/>
      <c r="B29" s="51" t="s">
        <v>109</v>
      </c>
      <c r="C29" s="24"/>
    </row>
    <row r="30" spans="1:9" x14ac:dyDescent="0.3">
      <c r="A30" s="106"/>
      <c r="B30" s="51" t="s">
        <v>110</v>
      </c>
      <c r="C30" s="24">
        <v>0</v>
      </c>
    </row>
    <row r="31" spans="1:9" x14ac:dyDescent="0.3">
      <c r="A31" s="106"/>
      <c r="B31" s="112" t="s">
        <v>124</v>
      </c>
      <c r="C31" s="113"/>
    </row>
    <row r="32" spans="1:9" x14ac:dyDescent="0.3">
      <c r="A32" s="106"/>
      <c r="B32" s="51"/>
      <c r="C32" s="24"/>
    </row>
    <row r="33" spans="1:3" x14ac:dyDescent="0.3">
      <c r="A33" s="106"/>
      <c r="B33" s="51" t="s">
        <v>109</v>
      </c>
      <c r="C33" s="24">
        <v>0</v>
      </c>
    </row>
    <row r="34" spans="1:3" x14ac:dyDescent="0.3">
      <c r="A34" s="106"/>
      <c r="B34" s="51" t="s">
        <v>110</v>
      </c>
      <c r="C34" s="24">
        <v>0</v>
      </c>
    </row>
    <row r="35" spans="1:3" x14ac:dyDescent="0.3">
      <c r="A35" s="106"/>
      <c r="B35" s="112" t="s">
        <v>125</v>
      </c>
      <c r="C35" s="113"/>
    </row>
    <row r="36" spans="1:3" x14ac:dyDescent="0.3">
      <c r="A36" s="106"/>
      <c r="B36" s="51" t="s">
        <v>126</v>
      </c>
      <c r="C36" s="25">
        <v>1</v>
      </c>
    </row>
    <row r="37" spans="1:3" x14ac:dyDescent="0.3">
      <c r="A37" s="106"/>
      <c r="B37" s="51" t="s">
        <v>70</v>
      </c>
      <c r="C37" s="26">
        <v>0</v>
      </c>
    </row>
    <row r="38" spans="1:3" x14ac:dyDescent="0.3">
      <c r="A38" s="106"/>
      <c r="B38" s="51" t="s">
        <v>127</v>
      </c>
      <c r="C38" s="26"/>
    </row>
    <row r="39" spans="1:3" x14ac:dyDescent="0.3">
      <c r="A39" s="106"/>
      <c r="B39" s="51" t="s">
        <v>128</v>
      </c>
      <c r="C39" s="25">
        <v>1</v>
      </c>
    </row>
    <row r="40" spans="1:3" x14ac:dyDescent="0.3">
      <c r="A40" s="39" t="s">
        <v>129</v>
      </c>
      <c r="B40" s="109">
        <f>IFERROR(B20*(VLOOKUP(B18,E15:F17,2,0)),16666)</f>
        <v>596288041.19999993</v>
      </c>
      <c r="C40" s="109"/>
    </row>
    <row r="41" spans="1:3" ht="93" customHeight="1" x14ac:dyDescent="0.3">
      <c r="A41" s="28" t="s">
        <v>130</v>
      </c>
      <c r="B41" s="110" t="s">
        <v>225</v>
      </c>
      <c r="C41" s="111"/>
    </row>
    <row r="42" spans="1:3" ht="211.5" customHeight="1" x14ac:dyDescent="0.3">
      <c r="A42" s="28" t="s">
        <v>131</v>
      </c>
      <c r="B42" s="125" t="s">
        <v>224</v>
      </c>
      <c r="C42" s="126"/>
    </row>
    <row r="45" spans="1:3" ht="25.8" x14ac:dyDescent="0.3">
      <c r="A45" s="118" t="s">
        <v>132</v>
      </c>
      <c r="B45" s="118"/>
      <c r="C45" s="118"/>
    </row>
    <row r="46" spans="1:3" x14ac:dyDescent="0.3">
      <c r="A46" s="119" t="s">
        <v>133</v>
      </c>
      <c r="B46" s="119"/>
      <c r="C46" s="119"/>
    </row>
    <row r="47" spans="1:3" x14ac:dyDescent="0.3">
      <c r="A47" s="40" t="s">
        <v>134</v>
      </c>
      <c r="B47" s="40" t="s">
        <v>135</v>
      </c>
      <c r="C47" s="41" t="s">
        <v>136</v>
      </c>
    </row>
    <row r="48" spans="1:3" ht="26.4" x14ac:dyDescent="0.3">
      <c r="A48" s="42" t="s">
        <v>137</v>
      </c>
      <c r="B48" s="43" t="s">
        <v>138</v>
      </c>
      <c r="C48" s="42" t="s">
        <v>139</v>
      </c>
    </row>
    <row r="49" spans="1:3" ht="39.6" x14ac:dyDescent="0.3">
      <c r="A49" s="42" t="s">
        <v>140</v>
      </c>
      <c r="B49" s="43" t="s">
        <v>138</v>
      </c>
      <c r="C49" s="42" t="s">
        <v>141</v>
      </c>
    </row>
    <row r="50" spans="1:3" ht="26.4" x14ac:dyDescent="0.3">
      <c r="A50" s="42" t="s">
        <v>142</v>
      </c>
      <c r="B50" s="43" t="s">
        <v>138</v>
      </c>
      <c r="C50" s="42" t="s">
        <v>143</v>
      </c>
    </row>
    <row r="51" spans="1:3" x14ac:dyDescent="0.3">
      <c r="A51" s="42" t="s">
        <v>144</v>
      </c>
      <c r="B51" s="43" t="s">
        <v>138</v>
      </c>
      <c r="C51" s="42" t="s">
        <v>145</v>
      </c>
    </row>
    <row r="52" spans="1:3" x14ac:dyDescent="0.3">
      <c r="A52" s="42" t="s">
        <v>146</v>
      </c>
      <c r="B52" s="43" t="s">
        <v>138</v>
      </c>
      <c r="C52" s="44"/>
    </row>
    <row r="53" spans="1:3" x14ac:dyDescent="0.3">
      <c r="A53" s="42" t="s">
        <v>147</v>
      </c>
      <c r="B53" s="43"/>
      <c r="C53" s="42" t="s">
        <v>148</v>
      </c>
    </row>
    <row r="54" spans="1:3" ht="26.4" x14ac:dyDescent="0.3">
      <c r="A54" s="42" t="s">
        <v>149</v>
      </c>
      <c r="B54" s="43" t="s">
        <v>138</v>
      </c>
      <c r="C54" s="42" t="s">
        <v>150</v>
      </c>
    </row>
    <row r="55" spans="1:3" x14ac:dyDescent="0.3">
      <c r="A55" s="42" t="s">
        <v>151</v>
      </c>
      <c r="B55" s="43" t="s">
        <v>138</v>
      </c>
      <c r="C55" s="44" t="s">
        <v>152</v>
      </c>
    </row>
    <row r="56" spans="1:3" ht="26.4" x14ac:dyDescent="0.3">
      <c r="A56" s="42" t="s">
        <v>153</v>
      </c>
      <c r="B56" s="43" t="s">
        <v>138</v>
      </c>
      <c r="C56" s="44" t="s">
        <v>154</v>
      </c>
    </row>
    <row r="57" spans="1:3" ht="26.4" x14ac:dyDescent="0.3">
      <c r="A57" s="42" t="s">
        <v>155</v>
      </c>
      <c r="B57" s="43" t="s">
        <v>138</v>
      </c>
      <c r="C57" s="44" t="s">
        <v>156</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102" t="s">
        <v>157</v>
      </c>
      <c r="B1" s="102"/>
      <c r="C1" s="102"/>
    </row>
    <row r="2" spans="1:3" x14ac:dyDescent="0.3">
      <c r="A2" s="46" t="s">
        <v>59</v>
      </c>
      <c r="B2" s="92" t="str">
        <f>'AUTOS NOTA 324-478'!B2:C2</f>
        <v xml:space="preserve">124760852   214626 </v>
      </c>
      <c r="C2" s="93"/>
    </row>
    <row r="3" spans="1:3" x14ac:dyDescent="0.3">
      <c r="A3" s="5" t="s">
        <v>60</v>
      </c>
      <c r="B3" s="69" t="str">
        <f>'AUTOS  NOTA 322'!B2:C2</f>
        <v>50001310300120250002100</v>
      </c>
      <c r="C3" s="69"/>
    </row>
    <row r="4" spans="1:3" x14ac:dyDescent="0.3">
      <c r="A4" s="5" t="s">
        <v>61</v>
      </c>
      <c r="B4" s="69" t="str">
        <f>'AUTOS  NOTA 322'!B3:C3</f>
        <v xml:space="preserve">JUZGADO PRIMERO CIVIL DEL CIRCUITO DE VILLAVICENCIO </v>
      </c>
      <c r="C4" s="69"/>
    </row>
    <row r="5" spans="1:3" x14ac:dyDescent="0.3">
      <c r="A5" s="5" t="s">
        <v>62</v>
      </c>
      <c r="B5" s="69" t="str">
        <f>'AUTOS  NOTA 322'!B4:C4</f>
        <v>HENRY FABIAN CASTRO REY, ALLIANZ SEGUROS S.A.</v>
      </c>
      <c r="C5" s="69"/>
    </row>
    <row r="6" spans="1:3" ht="15" customHeight="1" x14ac:dyDescent="0.3">
      <c r="A6" s="5" t="s">
        <v>63</v>
      </c>
      <c r="B6" s="69" t="str">
        <f>'AUTOS  NOTA 322'!B5:C5</f>
        <v>CATALINA ÁLVAREZ DUQUE (VICTIMA DIRECTA, 27/03/1995, 27 AÑOS)
ALEJANDRA MARÍA DUQUE MEJÍA (MADRE, 22/06/1970, 52 AÑOS)
ALEJANDRO ÁLVAREZ HENAO (PADRE, 16/08/1967, 55 AÑOS)
JUAN MANUEL ÁLVAREZ DUQUE (HERMANO, 07/01/199, 24 AÑOS)</v>
      </c>
      <c r="C6" s="69"/>
    </row>
    <row r="7" spans="1:3" ht="15" customHeight="1" x14ac:dyDescent="0.3">
      <c r="A7" s="5" t="s">
        <v>64</v>
      </c>
      <c r="B7" s="69" t="str">
        <f>'AUTOS  NOTA 322'!B6:C6</f>
        <v>DEMANDA DIRECTA</v>
      </c>
      <c r="C7" s="69"/>
    </row>
    <row r="8" spans="1:3" ht="15" customHeight="1" x14ac:dyDescent="0.3">
      <c r="A8" s="23" t="s">
        <v>65</v>
      </c>
      <c r="B8" s="69" t="str">
        <f>'AUTOS  NOTA 322'!B7:C8</f>
        <v>CATALINA ÁLVAREZ DUQUE (LESIONADA)</v>
      </c>
      <c r="C8" s="69"/>
    </row>
    <row r="9" spans="1:3" ht="18.899999999999999" customHeight="1" x14ac:dyDescent="0.3">
      <c r="A9" s="5" t="s">
        <v>158</v>
      </c>
      <c r="B9" s="69"/>
      <c r="C9" s="69"/>
    </row>
    <row r="10" spans="1:3" x14ac:dyDescent="0.3">
      <c r="A10" s="6" t="s">
        <v>119</v>
      </c>
      <c r="B10" s="129">
        <f>'AUTOS NOTA 324-478'!B20:C20</f>
        <v>1987626804</v>
      </c>
      <c r="C10" s="129"/>
    </row>
    <row r="11" spans="1:3" x14ac:dyDescent="0.3">
      <c r="A11" s="6" t="s">
        <v>159</v>
      </c>
      <c r="B11" s="130">
        <f>'AUTOS NOTA 324-478'!B40:C40</f>
        <v>596288041.19999993</v>
      </c>
      <c r="C11" s="69"/>
    </row>
    <row r="12" spans="1:3" ht="28.8" x14ac:dyDescent="0.3">
      <c r="A12" s="6" t="s">
        <v>160</v>
      </c>
      <c r="B12" s="127"/>
      <c r="C12" s="128"/>
    </row>
    <row r="13" spans="1:3" ht="43.2" x14ac:dyDescent="0.3">
      <c r="A13" s="5" t="s">
        <v>161</v>
      </c>
      <c r="B13" s="69"/>
      <c r="C13" s="69"/>
    </row>
    <row r="14" spans="1:3" ht="43.2" x14ac:dyDescent="0.3">
      <c r="A14" s="5" t="s">
        <v>162</v>
      </c>
      <c r="B14" s="69"/>
      <c r="C14" s="69"/>
    </row>
    <row r="15" spans="1:3" x14ac:dyDescent="0.3">
      <c r="A15" s="5" t="s">
        <v>163</v>
      </c>
      <c r="B15" s="45"/>
      <c r="C15" s="45"/>
    </row>
    <row r="16" spans="1:3" x14ac:dyDescent="0.3">
      <c r="A16" s="6" t="s">
        <v>164</v>
      </c>
      <c r="B16" s="69"/>
      <c r="C16" s="69"/>
    </row>
    <row r="17" spans="1:3" x14ac:dyDescent="0.3">
      <c r="A17" s="45" t="s">
        <v>165</v>
      </c>
      <c r="B17" s="128"/>
      <c r="C17" s="12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102" t="s">
        <v>166</v>
      </c>
      <c r="B1" s="102"/>
      <c r="C1" s="102"/>
    </row>
    <row r="2" spans="1:3" x14ac:dyDescent="0.3">
      <c r="A2" s="32" t="s">
        <v>59</v>
      </c>
      <c r="B2" s="92" t="str">
        <f>'[2]AUTOS NOTA 321'!B2:C2</f>
        <v xml:space="preserve">SINIESTRO   LEGIS </v>
      </c>
      <c r="C2" s="93"/>
    </row>
    <row r="3" spans="1:3" x14ac:dyDescent="0.3">
      <c r="A3" s="5" t="s">
        <v>60</v>
      </c>
      <c r="B3" s="69" t="str">
        <f>'[3]GENERALES NOTA 322'!B2:C2</f>
        <v xml:space="preserve">Radicado </v>
      </c>
      <c r="C3" s="69"/>
    </row>
    <row r="4" spans="1:3" x14ac:dyDescent="0.3">
      <c r="A4" s="5" t="s">
        <v>61</v>
      </c>
      <c r="B4" s="69" t="str">
        <f>'[3]GENERALES NOTA 322'!B3:C3</f>
        <v>JUZGADO</v>
      </c>
      <c r="C4" s="69"/>
    </row>
    <row r="5" spans="1:3" x14ac:dyDescent="0.3">
      <c r="A5" s="5" t="s">
        <v>62</v>
      </c>
      <c r="B5" s="69" t="str">
        <f>'[3]GENERALES NOTA 322'!B4:C4</f>
        <v xml:space="preserve">NOMBRE Y APELLIDOS DE  LOS DEMANDADOS </v>
      </c>
      <c r="C5" s="69"/>
    </row>
    <row r="6" spans="1:3" x14ac:dyDescent="0.3">
      <c r="A6" s="5" t="s">
        <v>63</v>
      </c>
      <c r="B6" s="69" t="str">
        <f>'[3]GENERALES NOTA 322'!B5:C5</f>
        <v>COLOCAR LOS NOMBRES Y APELLIDOS, SU CALIDAD (HERMANO, HIJO ETC)  PARA LOS CONYUGES E HIJOS COLOCAR LA FECHA DE NACIMIENTO.</v>
      </c>
      <c r="C6" s="69"/>
    </row>
    <row r="7" spans="1:3" x14ac:dyDescent="0.3">
      <c r="A7" s="5" t="s">
        <v>64</v>
      </c>
      <c r="B7" s="69" t="str">
        <f>'[3]GENERALES NOTA 322'!B6:C6</f>
        <v>LLAMADA EN GARANTIA</v>
      </c>
      <c r="C7" s="69"/>
    </row>
    <row r="8" spans="1:3" x14ac:dyDescent="0.3">
      <c r="A8" s="5" t="s">
        <v>158</v>
      </c>
      <c r="B8" s="69" t="str">
        <f>'[3]GENERALES NOTA 325'!B8:C8</f>
        <v>PROBABLE GENERALES</v>
      </c>
      <c r="C8" s="69"/>
    </row>
    <row r="9" spans="1:3" x14ac:dyDescent="0.3">
      <c r="A9" s="6" t="s">
        <v>119</v>
      </c>
      <c r="B9" s="129">
        <f>'[3]GENERALES  NOTA 324 -478'!B17:C17</f>
        <v>100000000</v>
      </c>
      <c r="C9" s="129"/>
    </row>
    <row r="10" spans="1:3" x14ac:dyDescent="0.3">
      <c r="A10" s="5" t="s">
        <v>167</v>
      </c>
      <c r="B10" s="132">
        <v>0</v>
      </c>
      <c r="C10" s="132"/>
    </row>
    <row r="11" spans="1:3" x14ac:dyDescent="0.3">
      <c r="A11" s="5" t="s">
        <v>168</v>
      </c>
      <c r="B11" s="69"/>
      <c r="C11" s="69"/>
    </row>
    <row r="12" spans="1:3" x14ac:dyDescent="0.3">
      <c r="A12" s="5" t="s">
        <v>169</v>
      </c>
      <c r="B12" s="69"/>
      <c r="C12" s="69"/>
    </row>
    <row r="13" spans="1:3" x14ac:dyDescent="0.3">
      <c r="A13" s="5" t="s">
        <v>170</v>
      </c>
      <c r="B13" s="131"/>
      <c r="C13" s="131"/>
    </row>
    <row r="14" spans="1:3" x14ac:dyDescent="0.3">
      <c r="A14" s="5" t="s">
        <v>171</v>
      </c>
      <c r="B14" s="69"/>
      <c r="C14" s="69"/>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102" t="s">
        <v>172</v>
      </c>
      <c r="B1" s="102"/>
      <c r="C1" s="102"/>
    </row>
    <row r="2" spans="1:6" x14ac:dyDescent="0.3">
      <c r="A2" s="46" t="s">
        <v>59</v>
      </c>
      <c r="B2" s="92" t="str">
        <f>'[2]AUTOS NOTA 321'!B2:C2</f>
        <v xml:space="preserve">SINIESTRO   LEGIS </v>
      </c>
      <c r="C2" s="93"/>
    </row>
    <row r="3" spans="1:6" x14ac:dyDescent="0.3">
      <c r="A3" s="5" t="s">
        <v>60</v>
      </c>
      <c r="B3" s="69" t="str">
        <f>'[3]GENERALES NOTA 322'!B2:C2</f>
        <v xml:space="preserve">Radicado </v>
      </c>
      <c r="C3" s="69"/>
    </row>
    <row r="4" spans="1:6" x14ac:dyDescent="0.3">
      <c r="A4" s="5" t="s">
        <v>61</v>
      </c>
      <c r="B4" s="69" t="str">
        <f>'[3]GENERALES NOTA 322'!B3:C3</f>
        <v>JUZGADO</v>
      </c>
      <c r="C4" s="69"/>
    </row>
    <row r="5" spans="1:6" x14ac:dyDescent="0.3">
      <c r="A5" s="5" t="s">
        <v>62</v>
      </c>
      <c r="B5" s="69" t="str">
        <f>'[3]GENERALES NOTA 322'!B4:C4</f>
        <v xml:space="preserve">NOMBRE Y APELLIDOS DE  LOS DEMANDADOS </v>
      </c>
      <c r="C5" s="69"/>
    </row>
    <row r="6" spans="1:6" x14ac:dyDescent="0.3">
      <c r="A6" s="5" t="s">
        <v>63</v>
      </c>
      <c r="B6" s="69" t="str">
        <f>'[3]GENERALES NOTA 322'!B5:C5</f>
        <v>COLOCAR LOS NOMBRES Y APELLIDOS, SU CALIDAD (HERMANO, HIJO ETC)  PARA LOS CONYUGES E HIJOS COLOCAR LA FECHA DE NACIMIENTO.</v>
      </c>
      <c r="C6" s="69"/>
    </row>
    <row r="7" spans="1:6" x14ac:dyDescent="0.3">
      <c r="A7" s="5" t="s">
        <v>64</v>
      </c>
      <c r="B7" s="69" t="str">
        <f>'[3]GENERALES NOTA 322'!B6:C6</f>
        <v>LLAMADA EN GARANTIA</v>
      </c>
      <c r="C7" s="69"/>
    </row>
    <row r="8" spans="1:6" x14ac:dyDescent="0.3">
      <c r="A8" s="5" t="s">
        <v>173</v>
      </c>
      <c r="B8" s="69" t="str">
        <f>'[3]GENERALES NOTA 325'!B8:C8</f>
        <v>PROBABLE GENERALES</v>
      </c>
      <c r="C8" s="69"/>
    </row>
    <row r="9" spans="1:6" x14ac:dyDescent="0.3">
      <c r="A9" s="5" t="s">
        <v>174</v>
      </c>
      <c r="B9" s="69"/>
      <c r="C9" s="69"/>
    </row>
    <row r="10" spans="1:6" ht="111" customHeight="1" x14ac:dyDescent="0.3">
      <c r="A10" s="5" t="s">
        <v>175</v>
      </c>
      <c r="B10" s="69"/>
      <c r="C10" s="69"/>
    </row>
    <row r="11" spans="1:6" ht="21" customHeight="1" x14ac:dyDescent="0.3">
      <c r="A11" s="133"/>
      <c r="B11" s="133"/>
      <c r="C11" s="133"/>
      <c r="E11" t="s">
        <v>113</v>
      </c>
      <c r="F11" s="18">
        <v>0.7</v>
      </c>
    </row>
    <row r="12" spans="1:6" hidden="1" x14ac:dyDescent="0.3">
      <c r="A12" s="134"/>
      <c r="B12" s="134"/>
      <c r="C12" s="134"/>
      <c r="E12" t="s">
        <v>115</v>
      </c>
      <c r="F12" s="19">
        <v>0.3</v>
      </c>
    </row>
    <row r="13" spans="1:6" ht="18" x14ac:dyDescent="0.3">
      <c r="A13" s="135" t="s">
        <v>176</v>
      </c>
      <c r="B13" s="135"/>
      <c r="C13" s="135"/>
    </row>
    <row r="14" spans="1:6" x14ac:dyDescent="0.3">
      <c r="A14" s="52" t="s">
        <v>116</v>
      </c>
      <c r="B14" s="107" t="s">
        <v>177</v>
      </c>
      <c r="C14" s="108"/>
    </row>
    <row r="15" spans="1:6" ht="28.8" x14ac:dyDescent="0.3">
      <c r="A15" s="17" t="s">
        <v>118</v>
      </c>
      <c r="B15" s="136">
        <f>((C17+C18+C20+C21+C25+C23+C27+C29+C24+C28)-C32)*C31*C33</f>
        <v>1000000000</v>
      </c>
      <c r="C15" s="136"/>
    </row>
    <row r="16" spans="1:6" x14ac:dyDescent="0.3">
      <c r="A16" s="6" t="s">
        <v>119</v>
      </c>
      <c r="B16" s="137" t="s">
        <v>108</v>
      </c>
      <c r="C16" s="138"/>
    </row>
    <row r="17" spans="1:3" x14ac:dyDescent="0.3">
      <c r="A17" s="105"/>
      <c r="B17" s="51" t="s">
        <v>109</v>
      </c>
      <c r="C17" s="24">
        <v>1000000000</v>
      </c>
    </row>
    <row r="18" spans="1:3" x14ac:dyDescent="0.3">
      <c r="A18" s="106"/>
      <c r="B18" s="51" t="s">
        <v>110</v>
      </c>
      <c r="C18" s="24">
        <v>0</v>
      </c>
    </row>
    <row r="19" spans="1:3" x14ac:dyDescent="0.3">
      <c r="A19" s="106"/>
      <c r="B19" s="112" t="s">
        <v>120</v>
      </c>
      <c r="C19" s="113"/>
    </row>
    <row r="20" spans="1:3" x14ac:dyDescent="0.3">
      <c r="A20" s="106"/>
      <c r="B20" s="51" t="s">
        <v>111</v>
      </c>
      <c r="C20" s="24">
        <v>0</v>
      </c>
    </row>
    <row r="21" spans="1:3" ht="28.8" x14ac:dyDescent="0.3">
      <c r="A21" s="106"/>
      <c r="B21" s="51" t="s">
        <v>121</v>
      </c>
      <c r="C21" s="24">
        <v>0</v>
      </c>
    </row>
    <row r="22" spans="1:3" x14ac:dyDescent="0.3">
      <c r="A22" s="106"/>
      <c r="B22" s="112" t="s">
        <v>122</v>
      </c>
      <c r="C22" s="113"/>
    </row>
    <row r="23" spans="1:3" x14ac:dyDescent="0.3">
      <c r="A23" s="106"/>
      <c r="B23" s="51" t="s">
        <v>123</v>
      </c>
      <c r="C23" s="24">
        <v>0</v>
      </c>
    </row>
    <row r="24" spans="1:3" x14ac:dyDescent="0.3">
      <c r="A24" s="106"/>
      <c r="B24" s="51" t="s">
        <v>109</v>
      </c>
      <c r="C24" s="24">
        <v>0</v>
      </c>
    </row>
    <row r="25" spans="1:3" x14ac:dyDescent="0.3">
      <c r="A25" s="106"/>
      <c r="B25" s="51" t="s">
        <v>110</v>
      </c>
      <c r="C25" s="24">
        <v>0</v>
      </c>
    </row>
    <row r="26" spans="1:3" x14ac:dyDescent="0.3">
      <c r="A26" s="106"/>
      <c r="B26" s="112" t="s">
        <v>124</v>
      </c>
      <c r="C26" s="113"/>
    </row>
    <row r="27" spans="1:3" x14ac:dyDescent="0.3">
      <c r="A27" s="106"/>
      <c r="B27" s="51"/>
      <c r="C27" s="24"/>
    </row>
    <row r="28" spans="1:3" x14ac:dyDescent="0.3">
      <c r="A28" s="106"/>
      <c r="B28" s="51" t="s">
        <v>109</v>
      </c>
      <c r="C28" s="24">
        <v>0</v>
      </c>
    </row>
    <row r="29" spans="1:3" x14ac:dyDescent="0.3">
      <c r="A29" s="106"/>
      <c r="B29" s="51" t="s">
        <v>110</v>
      </c>
      <c r="C29" s="24">
        <v>0</v>
      </c>
    </row>
    <row r="30" spans="1:3" x14ac:dyDescent="0.3">
      <c r="A30" s="106"/>
      <c r="B30" s="112" t="s">
        <v>125</v>
      </c>
      <c r="C30" s="113"/>
    </row>
    <row r="31" spans="1:3" x14ac:dyDescent="0.3">
      <c r="A31" s="106"/>
      <c r="B31" s="51" t="s">
        <v>126</v>
      </c>
      <c r="C31" s="25">
        <v>1</v>
      </c>
    </row>
    <row r="32" spans="1:3" x14ac:dyDescent="0.3">
      <c r="A32" s="106"/>
      <c r="B32" s="51" t="s">
        <v>70</v>
      </c>
      <c r="C32" s="26">
        <v>0</v>
      </c>
    </row>
    <row r="33" spans="1:3" x14ac:dyDescent="0.3">
      <c r="A33" s="106"/>
      <c r="B33" s="51" t="s">
        <v>128</v>
      </c>
      <c r="C33" s="25">
        <v>1</v>
      </c>
    </row>
    <row r="34" spans="1:3" x14ac:dyDescent="0.3">
      <c r="A34" s="20" t="s">
        <v>129</v>
      </c>
      <c r="B34" s="109">
        <f>IFERROR(B15*(VLOOKUP(B14,E11:F13,2,0)),16666)</f>
        <v>16666</v>
      </c>
      <c r="C34" s="109"/>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8" t="s">
        <v>71</v>
      </c>
      <c r="B1" t="s">
        <v>178</v>
      </c>
      <c r="C1" s="8" t="s">
        <v>75</v>
      </c>
      <c r="D1" s="8" t="s">
        <v>179</v>
      </c>
      <c r="E1" s="3" t="s">
        <v>81</v>
      </c>
      <c r="F1" s="2" t="s">
        <v>113</v>
      </c>
      <c r="G1" s="4">
        <v>0</v>
      </c>
      <c r="H1" t="s">
        <v>180</v>
      </c>
      <c r="I1" t="s">
        <v>181</v>
      </c>
      <c r="K1" t="s">
        <v>182</v>
      </c>
      <c r="L1" s="22" t="s">
        <v>12</v>
      </c>
      <c r="M1" t="s">
        <v>183</v>
      </c>
      <c r="N1" t="s">
        <v>113</v>
      </c>
      <c r="O1" t="s">
        <v>184</v>
      </c>
    </row>
    <row r="2" spans="1:15" x14ac:dyDescent="0.3">
      <c r="A2" t="s">
        <v>183</v>
      </c>
      <c r="B2" t="s">
        <v>138</v>
      </c>
      <c r="C2" t="s">
        <v>185</v>
      </c>
      <c r="D2" s="2" t="s">
        <v>186</v>
      </c>
      <c r="E2" s="1" t="s">
        <v>187</v>
      </c>
      <c r="F2" s="2" t="s">
        <v>177</v>
      </c>
      <c r="G2" s="4">
        <v>0.7</v>
      </c>
      <c r="H2" t="s">
        <v>188</v>
      </c>
      <c r="I2" t="s">
        <v>189</v>
      </c>
      <c r="K2" t="s">
        <v>10</v>
      </c>
      <c r="L2" s="22" t="s">
        <v>190</v>
      </c>
      <c r="M2" t="s">
        <v>191</v>
      </c>
      <c r="N2" t="s">
        <v>115</v>
      </c>
      <c r="O2" t="s">
        <v>138</v>
      </c>
    </row>
    <row r="3" spans="1:15" x14ac:dyDescent="0.3">
      <c r="A3" t="s">
        <v>191</v>
      </c>
      <c r="C3" t="s">
        <v>192</v>
      </c>
      <c r="D3" s="2" t="s">
        <v>193</v>
      </c>
      <c r="E3" s="1" t="s">
        <v>194</v>
      </c>
      <c r="F3" s="2" t="s">
        <v>115</v>
      </c>
      <c r="G3" s="4">
        <v>0.3</v>
      </c>
      <c r="H3" t="s">
        <v>31</v>
      </c>
      <c r="I3" t="s">
        <v>195</v>
      </c>
      <c r="L3" s="22" t="s">
        <v>68</v>
      </c>
      <c r="M3" t="s">
        <v>196</v>
      </c>
      <c r="N3" t="s">
        <v>177</v>
      </c>
    </row>
    <row r="4" spans="1:15" x14ac:dyDescent="0.3">
      <c r="A4" t="s">
        <v>196</v>
      </c>
      <c r="C4" t="s">
        <v>197</v>
      </c>
      <c r="E4" s="1" t="s">
        <v>198</v>
      </c>
      <c r="H4" t="s">
        <v>199</v>
      </c>
      <c r="I4" t="s">
        <v>200</v>
      </c>
      <c r="L4" t="s">
        <v>201</v>
      </c>
    </row>
    <row r="5" spans="1:15" x14ac:dyDescent="0.3">
      <c r="A5" t="s">
        <v>202</v>
      </c>
      <c r="E5" s="1" t="s">
        <v>203</v>
      </c>
      <c r="H5" t="s">
        <v>204</v>
      </c>
      <c r="I5" t="s">
        <v>38</v>
      </c>
      <c r="L5" s="22" t="s">
        <v>205</v>
      </c>
    </row>
    <row r="6" spans="1:15" x14ac:dyDescent="0.3">
      <c r="E6" s="1" t="s">
        <v>206</v>
      </c>
      <c r="I6" t="s">
        <v>207</v>
      </c>
      <c r="L6" s="22" t="s">
        <v>208</v>
      </c>
    </row>
    <row r="7" spans="1:15" x14ac:dyDescent="0.3">
      <c r="E7" s="1" t="s">
        <v>209</v>
      </c>
      <c r="I7" t="s">
        <v>210</v>
      </c>
      <c r="L7" s="22" t="s">
        <v>211</v>
      </c>
    </row>
    <row r="8" spans="1:15" x14ac:dyDescent="0.3">
      <c r="E8" s="1" t="s">
        <v>212</v>
      </c>
      <c r="L8" s="22" t="s">
        <v>122</v>
      </c>
    </row>
    <row r="9" spans="1:15" x14ac:dyDescent="0.3">
      <c r="L9" s="22" t="s">
        <v>213</v>
      </c>
    </row>
    <row r="10" spans="1:15" x14ac:dyDescent="0.3">
      <c r="L10" s="22" t="s">
        <v>214</v>
      </c>
    </row>
    <row r="11" spans="1:15" x14ac:dyDescent="0.3">
      <c r="L11" s="22" t="s">
        <v>215</v>
      </c>
    </row>
    <row r="12" spans="1:15" x14ac:dyDescent="0.3">
      <c r="L12" s="22" t="s">
        <v>216</v>
      </c>
    </row>
    <row r="13" spans="1:15" x14ac:dyDescent="0.3">
      <c r="L13" s="22" t="s">
        <v>217</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SANTIAGO MEJIA FIERRO</cp:lastModifiedBy>
  <cp:revision/>
  <dcterms:created xsi:type="dcterms:W3CDTF">2020-12-07T14:41:17Z</dcterms:created>
  <dcterms:modified xsi:type="dcterms:W3CDTF">2025-07-08T19:34:51Z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