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13_ncr:1_{866FF0FC-FD5B-474A-9305-BADE23352076}"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<sst xmlns="http://schemas.openxmlformats.org/spreadsheetml/2006/main" count="325" uniqueCount="227">
  <si>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</si>
  <si>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</si>
  <si>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</si>
  <si>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</si>
  <si>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</si>
  <si>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</si>
  <si>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</si>
  <si>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</si>
  <si>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</si>
  <si>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</si>
  <si>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</si>
  <si>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</si>
  <si>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</si>
  <si>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</si>
  <si>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</si>
  <si>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</si>
  <si>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</si>
  <si>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</si>
  <si>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</si>
  <si>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</si>
  <si>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</si>
  <si>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</si>
  <si>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</si>
  <si>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</si>
  <si>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</si>
  <si>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</si>
  <si>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</si>
  <si>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</si>
  <si>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</si>
  <si>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</si>
  <si>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</si>
  <si>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</si>
  <si>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</si>
  <si>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</si>
  <si>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</si>
  <si>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</si>
  <si>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</si>
  <si>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</si>
  <si>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</si>
  <si>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</si>
  <si>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</si>
  <si>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</si>
  <si>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</si>
  <si>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</si>
  <si>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</si>
  <si>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</si>
  <si>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</si>
  <si>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</si>
  <si>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</si>
  <si>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</si>
  <si>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</si>
  <si>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</si>
  <si>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</si>
  <si>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</si>
  <si>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</si>
  <si>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</si>
  <si>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</si>
  <si>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</si>
  <si>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</si>
  <si>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</si>
  <si>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</si>
  <si>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</si>
  <si>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</si>
  <si>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</si>
  <si>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</si>
  <si>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</si>
  <si>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</si>
  <si>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</si>
  <si>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</si>
  <si>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</si>
  <si>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</si>
  <si>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</si>
  <si>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</si>
  <si>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</si>
  <si>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</si>
  <si>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</si>
  <si>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</si>
  <si>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</si>
  <si>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</si>
  <si>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</si>
  <si>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</si>
  <si>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</si>
  <si>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</si>
  <si>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</si>
  <si>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</si>
  <si>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</si>
  <si>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</si>
  <si>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</si>
  <si>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</si>
  <si>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</si>
  <si>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</si>
  <si>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</si>
  <si>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</si>
  <si>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</si>
  <si>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</si>
  <si>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</si>
  <si>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</si>
  <si>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</si>
  <si>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</si>
  <si>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</si>
  <si>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</si>
  <si>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</si>
  <si>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</si>
  <si>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</si>
  <si>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</si>
  <si>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</si>
  <si>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</si>
  <si>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</si>
  <si>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</si>
  <si>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</si>
  <si>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</si>
  <si>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</si>
  <si>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</si>
  <si>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</si>
  <si>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</si>
  <si>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</si>
  <si>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</si>
  <si>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</si>
  <si>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</si>
  <si>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</si>
  <si>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</si>
  <si>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</si>
  <si>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</si>
  <si>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</si>
  <si>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</si>
  <si>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</si>
  <si>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</si>
  <si>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</si>
  <si>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</si>
  <si>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</si>
  <si>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</si>
  <si>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</si>
  <si>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</si>
  <si>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</si>
  <si>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</si>
  <si>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</si>
  <si>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</si>
  <si>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</si>
  <si>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</si>
  <si>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</si>
  <si>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</si>
  <si>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</si>
  <si>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</si>
  <si>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</si>
  <si>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</si>
  <si>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</si>
  <si>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</si>
  <si>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</si>
  <si>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</si>
  <si>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</si>
  <si>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</si>
  <si>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</si>
  <si>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</si>
  <si>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</si>
  <si>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</si>
  <si>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</si>
  <si>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</si>
  <si>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</si>
  <si>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</si>
  <si>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</si>
  <si>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</si>
  <si>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</si>
  <si>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</si>
  <si>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</si>
  <si>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</si>
  <si>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</si>
  <si>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</si>
  <si>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</si>
  <si>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</si>
  <si>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</si>
  <si>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</si>
  <si>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</si>
  <si>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</si>
  <si>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</si>
  <si>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</si>
  <si>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</si>
  <si>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</si>
  <si>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</si>
  <si>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</si>
  <si>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</si>
  <si>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</si>
  <si>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</si>
  <si>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</si>
  <si>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</si>
  <si>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</si>
  <si>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</si>
  <si>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</si>
  <si>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</si>
  <si>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</si>
  <si>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</si>
  <si>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</si>
  <si>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</si>
  <si>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</si>
  <si>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</si>
  <si>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</si>
  <si>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Juzgado 42 civil del circuito de Bogotá</t>
  </si>
  <si>
    <t>110013103042-2024-00592-00</t>
  </si>
  <si>
    <t>23 de diciembre de 2024 </t>
  </si>
  <si>
    <t>15 de mayo de 2025</t>
  </si>
  <si>
    <t>17 de junio de 2025</t>
  </si>
  <si>
    <t>11 de julio de 2022</t>
  </si>
  <si>
    <t>Allianz Seguros S.A. 
Diego Armando Comba Vergel (Conductor)
Miriam Luna Cristancho (Propietaria)</t>
  </si>
  <si>
    <t>Brayan Steven Avellaneda Garzón (Fallecido)</t>
  </si>
  <si>
    <t>C.C. 1.001.277.919</t>
  </si>
  <si>
    <t>Carrera 15 Este 13B 48 MZ casa 20A, Soacha, Cundinamarca (Padres)</t>
  </si>
  <si>
    <t>Mirian Elena Garzón Quito (Madre): 3228648692
Fredy Gómez Vásquez (Padre): 3238151576</t>
  </si>
  <si>
    <t>Madre: garzonmiriam918@gmail.com
Padre: fredygomezlidermultitudes@gmail.com</t>
  </si>
  <si>
    <t>Soltero</t>
  </si>
  <si>
    <t>26 de septiembre de 2000</t>
  </si>
  <si>
    <t xml:space="preserve">21 años </t>
  </si>
  <si>
    <t>Se desconoce</t>
  </si>
  <si>
    <t>$1.379.692</t>
  </si>
  <si>
    <t>1 (Fallecido)</t>
  </si>
  <si>
    <t>12 de noviembre de 2024</t>
  </si>
  <si>
    <t>28 de noviembre de 2024</t>
  </si>
  <si>
    <t xml:space="preserve">TSY034 </t>
  </si>
  <si>
    <t>Mirian Elena Garzón Quito (Madre) 
Fredy Gómez Vásquez (Padre)</t>
  </si>
  <si>
    <t>1. El 11 de julio de 2022, en inmediaciones de la calle 13 con Kra 78 G-11 localidad de Fontibón en Bogotá, ocurrió un accidente entre el camión de servicio público de placa TSY034, conducido por Diego Comba Vergel y la motocicleta conducida por Brayan Steven Avellaneda Garzón (21 años), quien falleció como consecuencia de los hechos.
2. El vehículo era propiedad de Miriam Luna Cristancho y estaba asegurado por Allianz Seguros S.A.
3. Se aduce que Brayan trabajaba en ELECTROMONTACARGAS SAS, devengaba $1.379.692 y contribuía económicamente a su hogar, razón por la cual, sus padres solicitan el resarcimiento de los perjuicios causados.
4. El 10 de octubre de 2024, los familiares presentaron reclamación a Allianz, quien ofreció $40.000.000 como indemnización, oferta que fue rechazada por insuficiente.
5. El 28 de noviembre de 2024, se realizó audiencia de conciliación fallida ante la Procuraduría.</t>
  </si>
  <si>
    <t xml:space="preserve"> Miriam Luna Cristancho</t>
  </si>
  <si>
    <t>SINIESTRO   116275822  apl 214646</t>
  </si>
  <si>
    <t>Desde las 00:00 horas del 01/05/2022 hasta las 24:00 horas del30/04/2023</t>
  </si>
  <si>
    <t>40 millones</t>
  </si>
  <si>
    <t>Daño a la vida en relación</t>
  </si>
  <si>
    <t>Daño a la vida de relación</t>
  </si>
  <si>
    <t xml:space="preserve">EXCEPCIONES DE FONDO FRENTE A LA INEXISTENTE RESPONSABILIDAD DERIVADA DEL ACCIDENTE DE TRÁNSITO. 
1.INEXISTENCIA DE RESPONSABILIDAD A CARGO DE LOS DEMANDADOS POR LA FALTA DE ACREDITACIÓN DEL NEXO CAUSAL. 
2.EXCLUSIÓN DE LA RESPONSABILIDAD DE LOS DEMANDADOS POR CONFIGURARSE LAS CAUSALES “CULPA EXCLUSIVO DE LA VICTIMA” 
3.ANULACIÓN DE LA PRESUNCIÓN DE CULPA COMO CONSECUENCIA DE LA CONCURRENCIA DE ACTIVIDADES PELIGROSAS. 
4.REDUCCIÓN DE LA EVENTUAL INDEMNIZACIÓN COMO CONSECUENCIA DE LA CONDUCTA DE LA VÍCITMA EN LA PRODUCCIÓN DEL DAÑO. 
5.TASACIÓN EXORBITANTE DEL DAÑO MORAL. 
6.INEXISTENCIA DE ELEMENTOS PROBATORIOS QUE PERMITAN ACREDITAR EL DAÑO A LA VIDA EN RELACIÓN Y EXCESIVA TASACIÓN. 
7.INEXISTENCIA DE PRUEBA DEL LUCRO CESANTE. 
8.GENÉRICA O INNOMINADA 
EXCEPCIONES DE FONDO FRENTE AL CONTRATO DE SEGURO 
1.INEXISTENCIA DE OBLIGACIÓN DE INDEMNIZAR A CARGO DE ALLIANZ SEGUROS S.A. POR INCUMPLIMIENTO DE LAS CARGAS DEL ARTÍCULO 1077 DEL CÓDIGO DE COMERCIO. 
2.RIESGOS EXPRESAMENTE EXCLUIDOS EN LA POLIZA AUTO PESADO NO. 023102767 / 0 
3.SUJECIÓN A LAS CONDICIONES PARTICULARES Y GENERALES DEL CONTRATO DE SEGURO, EL CLAUSULADO Y LOS AMPAROS. 
4.CARÁCTER MERAMENTE INDEMNIZATORIO DE LOS CONTRATOS DE SEGURO. 
5.EN CUALQUIER CASO, DE NINGUNA FORMA SE PODRÁ EXCEDER EL LÍMITE DEL VALOR ASEGURADO. 
6.DEDUCIBLE PACTADO EN LA PÓLIZA DE SEGURO  
7.AUSENCIA DE SOLIDARIDAD DEL CONTRATO DE SEGURO CELEBRADO CON ALLIANZ SEGUROS S.A. 
8.PRESCRIPCIÓN DE LA ACCIÓN DERIVADA DEL CONTRATO DE SEGURO.  
9.GENERICA O INNOMINADA. 
 </t>
  </si>
  <si>
    <t>La contingencia se califica como EVENTUAL, toda vez que el contrato de seguro presta cobertura material y temporal. Aunado a ello se cuenta con un IPAT desfavorable que atribuye responsabilidad al Asegurado. Sin embargo, dependerá del debate probatorio demostrar, con sustento en el dictamen aportado, que se estaría frente a la causal de eximente de responsabilidad por culpa exclusiva de la víctima, al realizar un adelantamiento por la derecha al vehículo asegurado. 
Lo primero que debe tomarse en consideración, es que la Póliza Auto Pesado No. 023102767 / 0, cuyo asegurado es Myriam Luna Cristancho, y el vehículo de placas TSY034, presta cobertura material y temporal, de conformidad con los hechos y pretensiones expuestas en el líbelo de la demanda. Frente a la cobertura temporal, debe señalarse que el accidente de tránsito ocurrió el 11 de julio de 2022, es decir, dentro del periodo de vigencia de la póliza, comprendida entre el 01 de mayo de 2022 hasta el 30 de abril de 2023. Aunado a ello, presta cobertura material en tanto ampara la responsabilidad civil extracontractual, pretensión que se le endilga al asegurado.
Por otra parte, en relación con la responsabilidad del asegurado, debe tenerse en cuenta que con la contestación se allegó dictamen pericial técnico elaborado por IRSVIAL, el cual permite una reconstrucción objetiva y técnica del accidente. De acuerdo con dicho dictamen, el señor Brayan Steven Avellaneda Garzón, quien conducía la motocicleta de placas ZCT08E, realizó una maniobra prohibida al intentar adelantar por el costado derecho del camión, acción que contraviene las normas de tránsito. El peritaje concluye que dicha maniobra del motociclista coincidió con el momento en que el camión inició su giro, lo que produjo el contacto entre ambos vehículos, demostrando que la motocicleta circulaba de manera imprudente, asumiendo un riesgo indebido. En consecuencia, el análisis técnico concluye que la causa determinante del accidente fue la conducta del motociclista, configurándose así la culpa exclusiva de la víctima. Esta circunstancia exime de responsabilidad tanto al conductor del camión como a su aseguradora, por no existir un nexo causal atribuible a estos. Ahora bien, debe resaltarse que en el presente caso obran dos pruebas con conclusiones contrapuestas: de un lado, el Informe Policial de Accidente de Tránsito (IPAT) que le atribuye al vehiculo asegurado la hipotesis 122 "Girar bruscamente" , y de otro, el dictamen técnico elaborado por IRSVIAL. Siendo así, corresponderá al despacho judicial determinar la valoración probatoria de ambos elementos de prueba, razón por la que se califica la contigencia como eventual. Dependerá del debate probatorio demostrar que las circunstancias se originaron exclusivamente por la conducta imprudente del señor Brayan Steven Avellaneda Garzón, hoy fallecido.
Lo anterior, sin perjuicio del carácter contingente del proceso.</t>
  </si>
  <si>
    <t>Como liquidación objetiva de las pretensiones se estima la suma de: $468.838.770, teniendo en cuenta las siguientes consideraciones:
1. Daños morales: Se tomó como daño moral la suma de $90.000.000, reconociendo $60.000.000 a favor de señora Mirian Elena Garzón (Madre) y $30.000.000  a favor de Fredy Gómez Vásquez (Padrastro). Este valor se fijó teniendo en cuenta que la jurisprudencia de la Corte Suprema de Justicia (Sentencia del 07 de marzo de 2019, Rad: 05001 31 03 016 2009-00005-01. ) determinó en un caso similar al que se estudia (accidente de tránsito), una indemnización para los familiares de la víctima del fallecido, equivalente a $60.000.000. Por tal motivo, se reconoce a la madre $60.000.000 y al padrastro la mitad de dicho monto, esto es, $30.000.000, para una suma total de $90.000.000
2. Daño a la vida en relación: Se tasará la suma de $50.000.000 a favor de señora Mirian Elena Garzón (Madre) quien fue la única parte que pretendió el mencionado perjuicio.  Este valor se fijó teniendo en cuenta que la jurisprudencia de la Corte Suprema de Justicia ( Sentencia SC5686-2018, 19/12/2018), que determinó en un caso similar al que se estudia, una indemnización equivalente a $50.000.000 para los padres de la victima que falleció en accidente de transito, por concepto de daño a la vida en relación. Es por está razón que a la madre de la victima se le reconoce $50.000.000.
3. Se reconoce como lucro cesante la suma de $330.638.770, de acuerdo a lo siguiente:
-Lucro cesante pasado: Se reconoce como lucro cesante consolidado la suma de $74.638.346. En aplicación a la fórmula establecida por las altas Cortes, en donde se tuvo en cuenta factores como, el salario que devengaba el señor Brayan Steven Avellaneda como tecnico en montacargas para el año 2022 ($1.332.000) y su respectiva indexación, los meses transcurridos desde el accidente a la fecha del informe (35 meses), y sumándole el 25% por concepto de prestaciones sociales al ser un trabajador dependiente. Considerando estos factores y en aplicación de la fórmula de las altas Cortes, se obtuvo el resultado que de $79.103.061. Ahora bien, en virtud del principio de congruencia y dado que el demandante solicitó la suma de $74.638.346 por concepto de este perjuicio, dicha suma será la única tenida en cuenta.
- Lucro cesante futuro: se reconoce como lucro cesante futuro la suma de $256.000.424. En aplicación a la fórmula establecida por las altas Cortes en donde se tuvo en cuenta factores como, el salario que devengaba el señor Brayan Steven Avellaneda como técnico en montacargas para el año 2022 ($1.332.000) y su respectiva indexación, los meses transcurridos desde el accidente a la fecha del informe (35 meses), y sumándole el 25% por concepto de prestaciones sociales al ser un trabajador dependiente, la expectativa de vida de la victima de conformidad con lo establecido en la resolución 1555 de 2010 (59 años o 708 meses) y restando los meses ya reconocidos por concepto de lucro cesante consolidado(35 meses). Considerando estos factores y en aplicación de la fórmula de las altas Cortes, se obtuvo el resultado de $410.751.431.  Ahora bien, en virtud del principio de congruencia y dado que el demandante solicitó la suma de $256.000.424 por concepto de este perjuicio, dicha suma será la única tenida en cuenta.
4. Deducible: La Póliza Auto Pesado No. 023102767 / 0, indica un deducible para el amparo de responsabilidad civil extracontractual equivalente a $1.800.000. De la suma total de los valores por concepto de perjuicios ( $601.103.770) se le resta el valor indicado del deducible, teniendo como resultado la suma final de $599.303770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</si>
</sst>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6" zoomScaleNormal="100" workbookViewId="0">
      <selection activeCell="A15" sqref="A15"/>
    </sheetView>
  </sheetViews>
  <sheetFormatPr baseColWidth="10" defaultColWidth="0" defaultRowHeight="14.4" x14ac:dyDescent="0.3"/>
  <cols>
    <col min="1" max="1" width="69.21875" style="8" customWidth="1"/>
    <col min="2" max="2" width="55.21875" style="8" customWidth="1"/>
    <col min="3" max="3" width="108.77734375" style="8" customWidth="1"/>
    <col min="4" max="16384" width="11.44140625" style="2" hidden="1"/>
  </cols>
  <sheetData>
    <row r="1" spans="1:3" ht="25.8" x14ac:dyDescent="0.3">
      <c r="A1" s="54" t="s">
        <v>0</v>
      </c>
      <c r="B1" s="54"/>
      <c r="C1" s="54"/>
    </row>
    <row r="2" spans="1:3" x14ac:dyDescent="0.3">
      <c r="A2" s="5" t="s">
        <v>162</v>
      </c>
      <c r="B2" s="61" t="s">
        <v>196</v>
      </c>
      <c r="C2" s="62"/>
    </row>
    <row r="3" spans="1:3" x14ac:dyDescent="0.3">
      <c r="A3" s="5" t="s">
        <v>125</v>
      </c>
      <c r="B3" s="57" t="s">
        <v>195</v>
      </c>
      <c r="C3" s="58"/>
    </row>
    <row r="4" spans="1:3" x14ac:dyDescent="0.3">
      <c r="A4" s="5" t="s">
        <v>141</v>
      </c>
      <c r="B4" s="63" t="s">
        <v>201</v>
      </c>
      <c r="C4" s="58"/>
    </row>
    <row r="5" spans="1:3" ht="31.5" customHeight="1" x14ac:dyDescent="0.3">
      <c r="A5" s="5" t="s">
        <v>142</v>
      </c>
      <c r="B5" s="63" t="s">
        <v>216</v>
      </c>
      <c r="C5" s="58"/>
    </row>
    <row r="6" spans="1:3" x14ac:dyDescent="0.3">
      <c r="A6" s="5" t="s">
        <v>143</v>
      </c>
      <c r="B6" s="55" t="s">
        <v>103</v>
      </c>
      <c r="C6" s="55"/>
    </row>
    <row r="7" spans="1:3" x14ac:dyDescent="0.3">
      <c r="A7" s="25" t="s">
        <v>144</v>
      </c>
      <c r="B7" s="57" t="s">
        <v>104</v>
      </c>
      <c r="C7" s="58"/>
    </row>
    <row r="8" spans="1:3" ht="23.1" customHeight="1" x14ac:dyDescent="0.3">
      <c r="A8" s="26" t="s">
        <v>145</v>
      </c>
      <c r="B8" s="55" t="s">
        <v>202</v>
      </c>
      <c r="C8" s="55"/>
    </row>
    <row r="9" spans="1:3" x14ac:dyDescent="0.3">
      <c r="A9" s="26" t="s">
        <v>146</v>
      </c>
      <c r="B9" s="55" t="s">
        <v>203</v>
      </c>
      <c r="C9" s="55"/>
    </row>
    <row r="10" spans="1:3" x14ac:dyDescent="0.3">
      <c r="A10" s="26" t="s">
        <v>147</v>
      </c>
      <c r="B10" s="56" t="s">
        <v>204</v>
      </c>
      <c r="C10" s="56"/>
    </row>
    <row r="11" spans="1:3" ht="30" customHeight="1" x14ac:dyDescent="0.3">
      <c r="A11" s="27" t="s">
        <v>148</v>
      </c>
      <c r="B11" s="56" t="s">
        <v>205</v>
      </c>
      <c r="C11" s="56"/>
    </row>
    <row r="12" spans="1:3" ht="30" customHeight="1" x14ac:dyDescent="0.3">
      <c r="A12" s="5" t="s">
        <v>149</v>
      </c>
      <c r="B12" s="71" t="s">
        <v>206</v>
      </c>
      <c r="C12" s="56"/>
    </row>
    <row r="13" spans="1:3" x14ac:dyDescent="0.3">
      <c r="A13" s="5" t="s">
        <v>150</v>
      </c>
      <c r="B13" s="55" t="s">
        <v>207</v>
      </c>
      <c r="C13" s="55"/>
    </row>
    <row r="14" spans="1:3" x14ac:dyDescent="0.3">
      <c r="A14" s="5" t="s">
        <v>151</v>
      </c>
      <c r="B14" s="65" t="s">
        <v>208</v>
      </c>
      <c r="C14" s="55"/>
    </row>
    <row r="15" spans="1:3" x14ac:dyDescent="0.3">
      <c r="A15" s="5" t="s">
        <v>152</v>
      </c>
      <c r="B15" s="55" t="s">
        <v>209</v>
      </c>
      <c r="C15" s="55"/>
    </row>
    <row r="16" spans="1:3" x14ac:dyDescent="0.3">
      <c r="A16" s="5" t="s">
        <v>153</v>
      </c>
      <c r="B16" s="55" t="s">
        <v>200</v>
      </c>
      <c r="C16" s="55"/>
    </row>
    <row r="17" spans="1:3" ht="15" customHeight="1" x14ac:dyDescent="0.3">
      <c r="A17" s="5" t="s">
        <v>154</v>
      </c>
      <c r="B17" s="56" t="s">
        <v>7</v>
      </c>
      <c r="C17" s="56"/>
    </row>
    <row r="18" spans="1:3" x14ac:dyDescent="0.3">
      <c r="A18" s="5" t="s">
        <v>155</v>
      </c>
      <c r="B18" s="56" t="s">
        <v>210</v>
      </c>
      <c r="C18" s="56"/>
    </row>
    <row r="19" spans="1:3" ht="18.75" customHeight="1" x14ac:dyDescent="0.3">
      <c r="A19" s="5" t="s">
        <v>156</v>
      </c>
      <c r="B19" s="59" t="s">
        <v>211</v>
      </c>
      <c r="C19" s="60"/>
    </row>
    <row r="20" spans="1:3" x14ac:dyDescent="0.3">
      <c r="A20" s="5" t="s">
        <v>157</v>
      </c>
      <c r="B20" s="55" t="s">
        <v>212</v>
      </c>
      <c r="C20" s="55"/>
    </row>
    <row r="21" spans="1:3" ht="17.25" customHeight="1" x14ac:dyDescent="0.3">
      <c r="A21" s="5" t="s">
        <v>158</v>
      </c>
      <c r="B21" s="56" t="s">
        <v>8</v>
      </c>
      <c r="C21" s="56"/>
    </row>
    <row r="22" spans="1:3" x14ac:dyDescent="0.3">
      <c r="A22" s="26" t="s">
        <v>159</v>
      </c>
      <c r="B22" s="69" t="s">
        <v>200</v>
      </c>
      <c r="C22" s="69"/>
    </row>
    <row r="23" spans="1:3" x14ac:dyDescent="0.3">
      <c r="A23" s="26" t="s">
        <v>160</v>
      </c>
      <c r="B23" s="70" t="s">
        <v>213</v>
      </c>
      <c r="C23" s="69"/>
    </row>
    <row r="24" spans="1:3" x14ac:dyDescent="0.3">
      <c r="A24" s="26" t="s">
        <v>161</v>
      </c>
      <c r="B24" s="70" t="s">
        <v>214</v>
      </c>
      <c r="C24" s="69"/>
    </row>
    <row r="25" spans="1:3" x14ac:dyDescent="0.3">
      <c r="A25" s="64" t="s">
        <v>119</v>
      </c>
      <c r="B25" s="69" t="s">
        <v>217</v>
      </c>
      <c r="C25" s="53"/>
    </row>
    <row r="26" spans="1:3" x14ac:dyDescent="0.3">
      <c r="A26" s="64"/>
      <c r="B26" s="53"/>
      <c r="C26" s="53"/>
    </row>
    <row r="27" spans="1:3" ht="100.5" customHeight="1" x14ac:dyDescent="0.3">
      <c r="A27" s="64"/>
      <c r="B27" s="53"/>
      <c r="C27" s="53"/>
    </row>
    <row r="28" spans="1:3" x14ac:dyDescent="0.3">
      <c r="A28" s="26" t="s">
        <v>163</v>
      </c>
      <c r="B28" s="53" t="s">
        <v>218</v>
      </c>
      <c r="C28" s="53"/>
    </row>
    <row r="29" spans="1:3" x14ac:dyDescent="0.3">
      <c r="A29" s="26" t="s">
        <v>164</v>
      </c>
      <c r="B29" s="66">
        <v>20952365</v>
      </c>
      <c r="C29" s="53"/>
    </row>
    <row r="30" spans="1:3" x14ac:dyDescent="0.3">
      <c r="A30" s="26" t="s">
        <v>165</v>
      </c>
      <c r="B30" s="53" t="s">
        <v>215</v>
      </c>
      <c r="C30" s="53"/>
    </row>
    <row r="31" spans="1:3" x14ac:dyDescent="0.3">
      <c r="A31" s="26" t="s">
        <v>166</v>
      </c>
      <c r="B31" s="53" t="s">
        <v>210</v>
      </c>
      <c r="C31" s="53"/>
    </row>
    <row r="32" spans="1:3" x14ac:dyDescent="0.3">
      <c r="A32" s="26" t="s">
        <v>167</v>
      </c>
      <c r="B32" s="67" t="s">
        <v>197</v>
      </c>
      <c r="C32" s="68"/>
    </row>
    <row r="33" spans="1:3" x14ac:dyDescent="0.3">
      <c r="A33" s="5" t="s">
        <v>168</v>
      </c>
      <c r="B33" s="65" t="s">
        <v>198</v>
      </c>
      <c r="C33" s="65"/>
    </row>
    <row r="34" spans="1:3" ht="43.2" x14ac:dyDescent="0.3">
      <c r="A34" s="5" t="s">
        <v>169</v>
      </c>
      <c r="B34" s="65" t="s">
        <v>199</v>
      </c>
      <c r="C34" s="55"/>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7" zoomScale="85" zoomScaleNormal="85" workbookViewId="0">
      <selection activeCell="B14" sqref="B14:C14"/>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25.8" x14ac:dyDescent="0.3">
      <c r="A1" s="91" t="s">
        <v>10</v>
      </c>
      <c r="B1" s="91"/>
      <c r="C1" s="91"/>
    </row>
    <row r="2" spans="1:3" ht="15.75" customHeight="1" x14ac:dyDescent="0.3">
      <c r="A2" s="20" t="s">
        <v>11</v>
      </c>
      <c r="B2" s="92" t="s">
        <v>219</v>
      </c>
      <c r="C2" s="93"/>
    </row>
    <row r="3" spans="1:3" s="2" customFormat="1" x14ac:dyDescent="0.3">
      <c r="A3" s="5" t="s">
        <v>1</v>
      </c>
      <c r="B3" s="55" t="str">
        <f>'AUTOS  NOTA 322'!B2:C2</f>
        <v>110013103042-2024-00592-00</v>
      </c>
      <c r="C3" s="55"/>
    </row>
    <row r="4" spans="1:3" s="2" customFormat="1" x14ac:dyDescent="0.3">
      <c r="A4" s="5" t="s">
        <v>2</v>
      </c>
      <c r="B4" s="55" t="str">
        <f>'AUTOS  NOTA 322'!B3:C3</f>
        <v>Juzgado 42 civil del circuito de Bogotá</v>
      </c>
      <c r="C4" s="55"/>
    </row>
    <row r="5" spans="1:3" s="2" customFormat="1" x14ac:dyDescent="0.3">
      <c r="A5" s="5" t="s">
        <v>3</v>
      </c>
      <c r="B5" s="55" t="str">
        <f>'AUTOS  NOTA 322'!B4:C4</f>
        <v>Allianz Seguros S.A. 
Diego Armando Comba Vergel (Conductor)
Miriam Luna Cristancho (Propietaria)</v>
      </c>
      <c r="C5" s="55"/>
    </row>
    <row r="6" spans="1:3" s="2" customFormat="1" x14ac:dyDescent="0.3">
      <c r="A6" s="5" t="s">
        <v>4</v>
      </c>
      <c r="B6" s="55" t="str">
        <f>'AUTOS  NOTA 322'!B5:C5</f>
        <v>Mirian Elena Garzón Quito (Madre) 
Fredy Gómez Vásquez (Padre)</v>
      </c>
      <c r="C6" s="55"/>
    </row>
    <row r="7" spans="1:3" s="2" customFormat="1" x14ac:dyDescent="0.3">
      <c r="A7" s="5" t="s">
        <v>5</v>
      </c>
      <c r="B7" s="55" t="str">
        <f>'AUTOS  NOTA 322'!B6:C6</f>
        <v>DEMANDA DIRECTA</v>
      </c>
      <c r="C7" s="55"/>
    </row>
    <row r="8" spans="1:3" s="2" customFormat="1" x14ac:dyDescent="0.3">
      <c r="A8" s="29" t="s">
        <v>100</v>
      </c>
      <c r="B8" s="55" t="str">
        <f>'AUTOS  NOTA 322'!B7:C8</f>
        <v>Brayan Steven Avellaneda Garzón (Fallecido)</v>
      </c>
      <c r="C8" s="55"/>
    </row>
    <row r="9" spans="1:3" x14ac:dyDescent="0.3">
      <c r="A9" s="20" t="s">
        <v>12</v>
      </c>
      <c r="B9" s="55">
        <v>23102767</v>
      </c>
      <c r="C9" s="55"/>
    </row>
    <row r="10" spans="1:3" x14ac:dyDescent="0.3">
      <c r="A10" s="20" t="s">
        <v>9</v>
      </c>
      <c r="B10" s="57" t="s">
        <v>104</v>
      </c>
      <c r="C10" s="58"/>
    </row>
    <row r="11" spans="1:3" x14ac:dyDescent="0.3">
      <c r="A11" s="20" t="s">
        <v>13</v>
      </c>
      <c r="B11" s="74">
        <v>4000000000</v>
      </c>
      <c r="C11" s="75"/>
    </row>
    <row r="12" spans="1:3" x14ac:dyDescent="0.3">
      <c r="A12" s="20" t="s">
        <v>114</v>
      </c>
      <c r="B12" s="74">
        <v>1800000</v>
      </c>
      <c r="C12" s="75"/>
    </row>
    <row r="13" spans="1:3" x14ac:dyDescent="0.3">
      <c r="A13" s="20" t="s">
        <v>14</v>
      </c>
      <c r="B13" s="57" t="s">
        <v>76</v>
      </c>
      <c r="C13" s="58"/>
    </row>
    <row r="14" spans="1:3" x14ac:dyDescent="0.3">
      <c r="A14" s="20" t="s">
        <v>15</v>
      </c>
      <c r="B14" s="56" t="s">
        <v>220</v>
      </c>
      <c r="C14" s="55"/>
    </row>
    <row r="15" spans="1:3" x14ac:dyDescent="0.3">
      <c r="A15" s="20" t="s">
        <v>16</v>
      </c>
      <c r="B15" s="55" t="s">
        <v>17</v>
      </c>
      <c r="C15" s="55"/>
    </row>
    <row r="16" spans="1:3" x14ac:dyDescent="0.3">
      <c r="A16" s="20" t="s">
        <v>18</v>
      </c>
      <c r="B16" s="55" t="s">
        <v>17</v>
      </c>
      <c r="C16" s="55"/>
    </row>
    <row r="17" spans="1:3" x14ac:dyDescent="0.3">
      <c r="A17" s="78" t="s">
        <v>19</v>
      </c>
      <c r="B17" s="55" t="s">
        <v>20</v>
      </c>
      <c r="C17" s="55"/>
    </row>
    <row r="18" spans="1:3" x14ac:dyDescent="0.3">
      <c r="A18" s="79"/>
      <c r="B18" s="10" t="s">
        <v>21</v>
      </c>
      <c r="C18" s="10" t="s">
        <v>22</v>
      </c>
    </row>
    <row r="19" spans="1:3" x14ac:dyDescent="0.3">
      <c r="A19" s="79"/>
      <c r="B19" s="6" t="s">
        <v>117</v>
      </c>
      <c r="C19" s="6"/>
    </row>
    <row r="20" spans="1:3" x14ac:dyDescent="0.3">
      <c r="A20" s="79"/>
      <c r="B20" s="6"/>
      <c r="C20" s="6"/>
    </row>
    <row r="21" spans="1:3" x14ac:dyDescent="0.3">
      <c r="A21" s="80"/>
      <c r="B21" s="6"/>
      <c r="C21" s="6"/>
    </row>
    <row r="22" spans="1:3" x14ac:dyDescent="0.3">
      <c r="A22" s="20" t="s">
        <v>23</v>
      </c>
      <c r="B22" s="55"/>
      <c r="C22" s="55"/>
    </row>
    <row r="23" spans="1:3" x14ac:dyDescent="0.3">
      <c r="A23" s="20" t="s">
        <v>24</v>
      </c>
      <c r="B23" s="81"/>
      <c r="C23" s="82"/>
    </row>
    <row r="24" spans="1:3" x14ac:dyDescent="0.3">
      <c r="A24" s="20" t="s">
        <v>25</v>
      </c>
      <c r="B24" s="55" t="s">
        <v>84</v>
      </c>
      <c r="C24" s="55"/>
    </row>
    <row r="25" spans="1:3" x14ac:dyDescent="0.3">
      <c r="A25" s="20" t="s">
        <v>26</v>
      </c>
      <c r="B25" s="55" t="s">
        <v>17</v>
      </c>
      <c r="C25" s="55"/>
    </row>
    <row r="26" spans="1:3" x14ac:dyDescent="0.3">
      <c r="A26" s="20" t="s">
        <v>28</v>
      </c>
      <c r="B26" s="55" t="s">
        <v>221</v>
      </c>
      <c r="C26" s="55"/>
    </row>
    <row r="27" spans="1:3" x14ac:dyDescent="0.3">
      <c r="A27" s="19" t="s">
        <v>29</v>
      </c>
      <c r="B27" s="55"/>
      <c r="C27" s="55"/>
    </row>
    <row r="28" spans="1:3" x14ac:dyDescent="0.3">
      <c r="A28" s="83" t="s">
        <v>30</v>
      </c>
      <c r="B28" s="83"/>
      <c r="C28" s="83"/>
    </row>
    <row r="29" spans="1:3" x14ac:dyDescent="0.3">
      <c r="A29" s="76" t="s">
        <v>31</v>
      </c>
      <c r="B29" s="77"/>
      <c r="C29" s="11"/>
    </row>
    <row r="30" spans="1:3" x14ac:dyDescent="0.3">
      <c r="A30" s="76" t="s">
        <v>32</v>
      </c>
      <c r="B30" s="77"/>
      <c r="C30" s="11"/>
    </row>
    <row r="31" spans="1:3" x14ac:dyDescent="0.3">
      <c r="A31" s="76" t="s">
        <v>33</v>
      </c>
      <c r="B31" s="77"/>
      <c r="C31" s="12"/>
    </row>
    <row r="32" spans="1:3" x14ac:dyDescent="0.3">
      <c r="A32" s="76" t="s">
        <v>34</v>
      </c>
      <c r="B32" s="77"/>
      <c r="C32" s="11"/>
    </row>
    <row r="33" spans="1:3" x14ac:dyDescent="0.3">
      <c r="A33" s="76" t="s">
        <v>35</v>
      </c>
      <c r="B33" s="77"/>
      <c r="C33" s="11"/>
    </row>
    <row r="34" spans="1:3" x14ac:dyDescent="0.3">
      <c r="A34" s="76" t="s">
        <v>36</v>
      </c>
      <c r="B34" s="77"/>
      <c r="C34" s="13"/>
    </row>
    <row r="35" spans="1:3" x14ac:dyDescent="0.3">
      <c r="A35" s="72" t="s">
        <v>37</v>
      </c>
      <c r="B35" s="73"/>
      <c r="C35" s="14"/>
    </row>
    <row r="36" spans="1:3" x14ac:dyDescent="0.3">
      <c r="A36" s="72" t="s">
        <v>38</v>
      </c>
      <c r="B36" s="73"/>
      <c r="C36" s="15"/>
    </row>
    <row r="37" spans="1:3" x14ac:dyDescent="0.3">
      <c r="A37" s="84" t="s">
        <v>39</v>
      </c>
      <c r="B37" s="85"/>
      <c r="C37" s="15"/>
    </row>
    <row r="38" spans="1:3" x14ac:dyDescent="0.3">
      <c r="A38" s="86"/>
      <c r="B38" s="87"/>
      <c r="C38" s="15"/>
    </row>
    <row r="39" spans="1:3" x14ac:dyDescent="0.3">
      <c r="A39" s="88"/>
      <c r="B39" s="89"/>
      <c r="C39" s="15"/>
    </row>
    <row r="40" spans="1:3" x14ac:dyDescent="0.3">
      <c r="A40" s="90" t="s">
        <v>40</v>
      </c>
      <c r="B40" s="90"/>
      <c r="C40" s="90"/>
    </row>
    <row r="41" spans="1:3" x14ac:dyDescent="0.3">
      <c r="A41" s="17" t="s">
        <v>41</v>
      </c>
      <c r="B41" s="18"/>
      <c r="C41" s="15"/>
    </row>
    <row r="42" spans="1:3" x14ac:dyDescent="0.3">
      <c r="A42" s="72" t="s">
        <v>42</v>
      </c>
      <c r="B42" s="73"/>
      <c r="C42" s="15"/>
    </row>
    <row r="43" spans="1:3" x14ac:dyDescent="0.3">
      <c r="A43" s="72" t="s">
        <v>43</v>
      </c>
      <c r="B43" s="73"/>
      <c r="C43" s="15"/>
    </row>
    <row r="44" spans="1:3" x14ac:dyDescent="0.3">
      <c r="A44" s="17" t="s">
        <v>44</v>
      </c>
      <c r="B44" s="18"/>
      <c r="C44" s="15"/>
    </row>
    <row r="45" spans="1:3" x14ac:dyDescent="0.3">
      <c r="A45" s="17" t="s">
        <v>45</v>
      </c>
      <c r="B45" s="18"/>
      <c r="C45" s="15"/>
    </row>
    <row r="46" spans="1:3" x14ac:dyDescent="0.3">
      <c r="A46" s="72" t="s">
        <v>46</v>
      </c>
      <c r="B46" s="73"/>
      <c r="C46" s="15"/>
    </row>
    <row r="47" spans="1:3" x14ac:dyDescent="0.3">
      <c r="A47" s="17" t="s">
        <v>47</v>
      </c>
      <c r="B47" s="16"/>
      <c r="C47" s="15"/>
    </row>
    <row r="48" spans="1:3" x14ac:dyDescent="0.3">
      <c r="A48" s="72" t="s">
        <v>48</v>
      </c>
      <c r="B48" s="73"/>
      <c r="C48" s="15"/>
    </row>
    <row r="49" spans="1:3" x14ac:dyDescent="0.3">
      <c r="A49" s="72" t="s">
        <v>49</v>
      </c>
      <c r="B49" s="73"/>
      <c r="C49" s="15"/>
    </row>
    <row r="50" spans="1:3" x14ac:dyDescent="0.3">
      <c r="A50" s="72" t="s">
        <v>39</v>
      </c>
      <c r="B50" s="7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D9A04F56-553C-43C6-B448-B9018188DDFC}">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27" zoomScale="85" zoomScaleNormal="85" workbookViewId="0">
      <selection activeCell="B41" sqref="B41:C41"/>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11" t="s">
        <v>50</v>
      </c>
      <c r="B1" s="111"/>
      <c r="C1" s="111"/>
    </row>
    <row r="2" spans="1:9" ht="15" customHeight="1" x14ac:dyDescent="0.3">
      <c r="A2" s="33" t="s">
        <v>11</v>
      </c>
      <c r="B2" s="96" t="str">
        <f>'AUTOS NOTA 321'!B2:C2</f>
        <v>SINIESTRO   116275822  apl 214646</v>
      </c>
      <c r="C2" s="97"/>
    </row>
    <row r="3" spans="1:9" x14ac:dyDescent="0.3">
      <c r="A3" s="34" t="s">
        <v>1</v>
      </c>
      <c r="B3" s="112" t="str">
        <f>'AUTOS  NOTA 322'!B2:C2</f>
        <v>110013103042-2024-00592-00</v>
      </c>
      <c r="C3" s="112"/>
    </row>
    <row r="4" spans="1:9" x14ac:dyDescent="0.3">
      <c r="A4" s="34" t="s">
        <v>2</v>
      </c>
      <c r="B4" s="112" t="str">
        <f>'AUTOS  NOTA 322'!B3:C3</f>
        <v>Juzgado 42 civil del circuito de Bogotá</v>
      </c>
      <c r="C4" s="112"/>
    </row>
    <row r="5" spans="1:9" x14ac:dyDescent="0.3">
      <c r="A5" s="34" t="s">
        <v>3</v>
      </c>
      <c r="B5" s="112" t="str">
        <f>'AUTOS  NOTA 322'!B4:C4</f>
        <v>Allianz Seguros S.A. 
Diego Armando Comba Vergel (Conductor)
Miriam Luna Cristancho (Propietaria)</v>
      </c>
      <c r="C5" s="112"/>
    </row>
    <row r="6" spans="1:9" ht="15" customHeight="1" x14ac:dyDescent="0.3">
      <c r="A6" s="34" t="s">
        <v>4</v>
      </c>
      <c r="B6" s="112" t="str">
        <f>'AUTOS  NOTA 322'!B5:C5</f>
        <v>Mirian Elena Garzón Quito (Madre) 
Fredy Gómez Vásquez (Padre)</v>
      </c>
      <c r="C6" s="112"/>
    </row>
    <row r="7" spans="1:9" x14ac:dyDescent="0.3">
      <c r="A7" s="34" t="s">
        <v>5</v>
      </c>
      <c r="B7" s="112" t="str">
        <f>'AUTOS  NOTA 322'!B6:C6</f>
        <v>DEMANDA DIRECTA</v>
      </c>
      <c r="C7" s="112"/>
    </row>
    <row r="8" spans="1:9" x14ac:dyDescent="0.3">
      <c r="A8" s="36" t="s">
        <v>100</v>
      </c>
      <c r="B8" s="112" t="str">
        <f>'AUTOS  NOTA 322'!B7:C8</f>
        <v>Brayan Steven Avellaneda Garzón (Fallecido)</v>
      </c>
      <c r="C8" s="112"/>
    </row>
    <row r="9" spans="1:9" x14ac:dyDescent="0.3">
      <c r="A9" s="34" t="s">
        <v>51</v>
      </c>
      <c r="B9" s="109">
        <f>SUM(C11,C12,C14,C15,C17)</f>
        <v>601103770</v>
      </c>
      <c r="C9" s="110"/>
    </row>
    <row r="10" spans="1:9" x14ac:dyDescent="0.3">
      <c r="A10" s="113" t="s">
        <v>52</v>
      </c>
      <c r="B10" s="101" t="s">
        <v>53</v>
      </c>
      <c r="C10" s="102"/>
    </row>
    <row r="11" spans="1:9" x14ac:dyDescent="0.3">
      <c r="A11" s="113"/>
      <c r="B11" s="35" t="s">
        <v>54</v>
      </c>
      <c r="C11" s="30">
        <v>330638770</v>
      </c>
    </row>
    <row r="12" spans="1:9" x14ac:dyDescent="0.3">
      <c r="A12" s="113"/>
      <c r="B12" s="35" t="s">
        <v>55</v>
      </c>
      <c r="C12" s="30"/>
    </row>
    <row r="13" spans="1:9" x14ac:dyDescent="0.3">
      <c r="A13" s="113"/>
      <c r="B13" s="101"/>
      <c r="C13" s="102"/>
    </row>
    <row r="14" spans="1:9" x14ac:dyDescent="0.3">
      <c r="A14" s="113"/>
      <c r="B14" s="35" t="s">
        <v>98</v>
      </c>
      <c r="C14" s="38">
        <v>199290000</v>
      </c>
    </row>
    <row r="15" spans="1:9" x14ac:dyDescent="0.3">
      <c r="A15" s="113"/>
      <c r="B15" s="35" t="s">
        <v>222</v>
      </c>
      <c r="C15" s="38">
        <v>71175000</v>
      </c>
      <c r="E15" s="41" t="s">
        <v>57</v>
      </c>
      <c r="F15" s="42">
        <v>0.7</v>
      </c>
    </row>
    <row r="16" spans="1:9" x14ac:dyDescent="0.3">
      <c r="A16" s="113"/>
      <c r="B16" s="101" t="s">
        <v>58</v>
      </c>
      <c r="C16" s="102"/>
      <c r="E16" s="41" t="s">
        <v>59</v>
      </c>
      <c r="F16" s="43">
        <v>0.3</v>
      </c>
      <c r="I16" s="44"/>
    </row>
    <row r="17" spans="1:9" x14ac:dyDescent="0.3">
      <c r="A17" s="113"/>
      <c r="B17" s="35"/>
      <c r="C17" s="39"/>
      <c r="F17" s="45"/>
      <c r="I17" s="44"/>
    </row>
    <row r="18" spans="1:9" ht="23.25" customHeight="1" x14ac:dyDescent="0.3">
      <c r="A18" s="37" t="s">
        <v>60</v>
      </c>
      <c r="B18" s="96" t="s">
        <v>59</v>
      </c>
      <c r="C18" s="97"/>
    </row>
    <row r="19" spans="1:9" ht="28.8" x14ac:dyDescent="0.3">
      <c r="A19" s="34" t="s">
        <v>62</v>
      </c>
      <c r="B19" s="103" t="s">
        <v>225</v>
      </c>
      <c r="C19" s="104"/>
    </row>
    <row r="20" spans="1:9" ht="15" customHeight="1" x14ac:dyDescent="0.3">
      <c r="A20" s="46" t="s">
        <v>63</v>
      </c>
      <c r="B20" s="98">
        <f>((C22+C23+C25+C26+C30+C28+C32+C34+C29+C33)-C37-C38)*C36*C39</f>
        <v>468838770</v>
      </c>
      <c r="C20" s="98"/>
    </row>
    <row r="21" spans="1:9" x14ac:dyDescent="0.3">
      <c r="A21" s="37" t="s">
        <v>64</v>
      </c>
      <c r="B21" s="105" t="s">
        <v>53</v>
      </c>
      <c r="C21" s="106"/>
    </row>
    <row r="22" spans="1:9" x14ac:dyDescent="0.3">
      <c r="A22" s="94"/>
      <c r="B22" s="35" t="s">
        <v>54</v>
      </c>
      <c r="C22" s="30">
        <v>330638770</v>
      </c>
    </row>
    <row r="23" spans="1:9" x14ac:dyDescent="0.3">
      <c r="A23" s="95"/>
      <c r="B23" s="35" t="s">
        <v>55</v>
      </c>
      <c r="C23" s="30">
        <v>0</v>
      </c>
    </row>
    <row r="24" spans="1:9" x14ac:dyDescent="0.3">
      <c r="A24" s="95"/>
      <c r="B24" s="101" t="s">
        <v>56</v>
      </c>
      <c r="C24" s="102"/>
    </row>
    <row r="25" spans="1:9" x14ac:dyDescent="0.3">
      <c r="A25" s="95"/>
      <c r="B25" s="35" t="s">
        <v>98</v>
      </c>
      <c r="C25" s="30">
        <v>90000000</v>
      </c>
    </row>
    <row r="26" spans="1:9" ht="29.1" customHeight="1" x14ac:dyDescent="0.3">
      <c r="A26" s="95"/>
      <c r="B26" s="35" t="s">
        <v>223</v>
      </c>
      <c r="C26" s="30">
        <v>50000000</v>
      </c>
    </row>
    <row r="27" spans="1:9" x14ac:dyDescent="0.3">
      <c r="A27" s="95"/>
      <c r="B27" s="101" t="s">
        <v>120</v>
      </c>
      <c r="C27" s="102"/>
    </row>
    <row r="28" spans="1:9" x14ac:dyDescent="0.3">
      <c r="A28" s="95"/>
      <c r="B28" s="35" t="s">
        <v>129</v>
      </c>
      <c r="C28" s="30">
        <v>0</v>
      </c>
    </row>
    <row r="29" spans="1:9" x14ac:dyDescent="0.3">
      <c r="A29" s="95"/>
      <c r="B29" s="35" t="s">
        <v>54</v>
      </c>
      <c r="C29" s="30"/>
    </row>
    <row r="30" spans="1:9" x14ac:dyDescent="0.3">
      <c r="A30" s="95"/>
      <c r="B30" s="35" t="s">
        <v>55</v>
      </c>
      <c r="C30" s="30">
        <v>0</v>
      </c>
    </row>
    <row r="31" spans="1:9" x14ac:dyDescent="0.3">
      <c r="A31" s="95"/>
      <c r="B31" s="101" t="s">
        <v>121</v>
      </c>
      <c r="C31" s="102"/>
    </row>
    <row r="32" spans="1:9" x14ac:dyDescent="0.3">
      <c r="A32" s="95"/>
      <c r="B32" s="35"/>
      <c r="C32" s="30"/>
    </row>
    <row r="33" spans="1:3" x14ac:dyDescent="0.3">
      <c r="A33" s="95"/>
      <c r="B33" s="35" t="s">
        <v>54</v>
      </c>
      <c r="C33" s="30">
        <v>0</v>
      </c>
    </row>
    <row r="34" spans="1:3" x14ac:dyDescent="0.3">
      <c r="A34" s="95"/>
      <c r="B34" s="35" t="s">
        <v>55</v>
      </c>
      <c r="C34" s="30">
        <v>0</v>
      </c>
    </row>
    <row r="35" spans="1:3" x14ac:dyDescent="0.3">
      <c r="A35" s="95"/>
      <c r="B35" s="101" t="s">
        <v>113</v>
      </c>
      <c r="C35" s="102"/>
    </row>
    <row r="36" spans="1:3" x14ac:dyDescent="0.3">
      <c r="A36" s="95"/>
      <c r="B36" s="35" t="s">
        <v>124</v>
      </c>
      <c r="C36" s="31">
        <v>1</v>
      </c>
    </row>
    <row r="37" spans="1:3" x14ac:dyDescent="0.3">
      <c r="A37" s="95"/>
      <c r="B37" s="35" t="s">
        <v>114</v>
      </c>
      <c r="C37" s="32">
        <v>1800000</v>
      </c>
    </row>
    <row r="38" spans="1:3" x14ac:dyDescent="0.3">
      <c r="A38" s="95"/>
      <c r="B38" s="35" t="s">
        <v>170</v>
      </c>
      <c r="C38" s="32"/>
    </row>
    <row r="39" spans="1:3" x14ac:dyDescent="0.3">
      <c r="A39" s="95"/>
      <c r="B39" s="35" t="s">
        <v>128</v>
      </c>
      <c r="C39" s="31">
        <v>1</v>
      </c>
    </row>
    <row r="40" spans="1:3" x14ac:dyDescent="0.3">
      <c r="A40" s="47" t="s">
        <v>65</v>
      </c>
      <c r="B40" s="98">
        <f>IFERROR(B20*(VLOOKUP(B18,E15:F17,2,0)),16666)</f>
        <v>140651631</v>
      </c>
      <c r="C40" s="98"/>
    </row>
    <row r="41" spans="1:3" ht="93" customHeight="1" x14ac:dyDescent="0.3">
      <c r="A41" s="34" t="s">
        <v>122</v>
      </c>
      <c r="B41" s="99" t="s">
        <v>226</v>
      </c>
      <c r="C41" s="100"/>
    </row>
    <row r="42" spans="1:3" ht="211.5" customHeight="1" x14ac:dyDescent="0.3">
      <c r="A42" s="34" t="s">
        <v>66</v>
      </c>
      <c r="B42" s="114" t="s">
        <v>224</v>
      </c>
      <c r="C42" s="115"/>
    </row>
    <row r="45" spans="1:3" ht="25.8" x14ac:dyDescent="0.3">
      <c r="A45" s="107" t="s">
        <v>171</v>
      </c>
      <c r="B45" s="107"/>
      <c r="C45" s="107"/>
    </row>
    <row r="46" spans="1:3" x14ac:dyDescent="0.3">
      <c r="A46" s="108" t="s">
        <v>172</v>
      </c>
      <c r="B46" s="108"/>
      <c r="C46" s="108"/>
    </row>
    <row r="47" spans="1:3" x14ac:dyDescent="0.3">
      <c r="A47" s="48" t="s">
        <v>173</v>
      </c>
      <c r="B47" s="48" t="s">
        <v>174</v>
      </c>
      <c r="C47" s="49" t="s">
        <v>175</v>
      </c>
    </row>
    <row r="48" spans="1:3" ht="26.4" x14ac:dyDescent="0.3">
      <c r="A48" s="50" t="s">
        <v>176</v>
      </c>
      <c r="B48" s="51" t="s">
        <v>27</v>
      </c>
      <c r="C48" s="50" t="s">
        <v>177</v>
      </c>
    </row>
    <row r="49" spans="1:3" ht="39.6" x14ac:dyDescent="0.3">
      <c r="A49" s="50" t="s">
        <v>178</v>
      </c>
      <c r="B49" s="51" t="s">
        <v>27</v>
      </c>
      <c r="C49" s="50" t="s">
        <v>179</v>
      </c>
    </row>
    <row r="50" spans="1:3" ht="26.4" x14ac:dyDescent="0.3">
      <c r="A50" s="50" t="s">
        <v>180</v>
      </c>
      <c r="B50" s="51" t="s">
        <v>27</v>
      </c>
      <c r="C50" s="50" t="s">
        <v>181</v>
      </c>
    </row>
    <row r="51" spans="1:3" x14ac:dyDescent="0.3">
      <c r="A51" s="50" t="s">
        <v>182</v>
      </c>
      <c r="B51" s="51" t="s">
        <v>27</v>
      </c>
      <c r="C51" s="50" t="s">
        <v>183</v>
      </c>
    </row>
    <row r="52" spans="1:3" x14ac:dyDescent="0.3">
      <c r="A52" s="50" t="s">
        <v>184</v>
      </c>
      <c r="B52" s="51" t="s">
        <v>27</v>
      </c>
      <c r="C52" s="52"/>
    </row>
    <row r="53" spans="1:3" x14ac:dyDescent="0.3">
      <c r="A53" s="50" t="s">
        <v>185</v>
      </c>
      <c r="B53" s="51"/>
      <c r="C53" s="50" t="s">
        <v>186</v>
      </c>
    </row>
    <row r="54" spans="1:3" ht="26.4" x14ac:dyDescent="0.3">
      <c r="A54" s="50" t="s">
        <v>187</v>
      </c>
      <c r="B54" s="51" t="s">
        <v>27</v>
      </c>
      <c r="C54" s="50" t="s">
        <v>188</v>
      </c>
    </row>
    <row r="55" spans="1:3" x14ac:dyDescent="0.3">
      <c r="A55" s="50" t="s">
        <v>189</v>
      </c>
      <c r="B55" s="51" t="s">
        <v>27</v>
      </c>
      <c r="C55" s="52" t="s">
        <v>190</v>
      </c>
    </row>
    <row r="56" spans="1:3" ht="26.4" x14ac:dyDescent="0.3">
      <c r="A56" s="50" t="s">
        <v>191</v>
      </c>
      <c r="B56" s="51" t="s">
        <v>27</v>
      </c>
      <c r="C56" s="52" t="s">
        <v>192</v>
      </c>
    </row>
    <row r="57" spans="1:3" ht="26.4" x14ac:dyDescent="0.3">
      <c r="A57" s="50" t="s">
        <v>193</v>
      </c>
      <c r="B57" s="51" t="s">
        <v>27</v>
      </c>
      <c r="C57" s="52"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1" t="s">
        <v>67</v>
      </c>
      <c r="B1" s="91"/>
      <c r="C1" s="91"/>
    </row>
    <row r="2" spans="1:3" x14ac:dyDescent="0.3">
      <c r="A2" s="20" t="s">
        <v>11</v>
      </c>
      <c r="B2" s="81" t="str">
        <f>'AUTOS NOTA 324-478'!B2:C2</f>
        <v>SINIESTRO   116275822  apl 214646</v>
      </c>
      <c r="C2" s="82"/>
    </row>
    <row r="3" spans="1:3" x14ac:dyDescent="0.3">
      <c r="A3" s="5" t="s">
        <v>1</v>
      </c>
      <c r="B3" s="55" t="str">
        <f>'AUTOS  NOTA 322'!B2:C2</f>
        <v>110013103042-2024-00592-00</v>
      </c>
      <c r="C3" s="55"/>
    </row>
    <row r="4" spans="1:3" x14ac:dyDescent="0.3">
      <c r="A4" s="5" t="s">
        <v>2</v>
      </c>
      <c r="B4" s="55" t="str">
        <f>'AUTOS  NOTA 322'!B3:C3</f>
        <v>Juzgado 42 civil del circuito de Bogotá</v>
      </c>
      <c r="C4" s="55"/>
    </row>
    <row r="5" spans="1:3" x14ac:dyDescent="0.3">
      <c r="A5" s="5" t="s">
        <v>3</v>
      </c>
      <c r="B5" s="55" t="str">
        <f>'AUTOS  NOTA 322'!B4:C4</f>
        <v>Allianz Seguros S.A. 
Diego Armando Comba Vergel (Conductor)
Miriam Luna Cristancho (Propietaria)</v>
      </c>
      <c r="C5" s="55"/>
    </row>
    <row r="6" spans="1:3" ht="15" customHeight="1" x14ac:dyDescent="0.3">
      <c r="A6" s="5" t="s">
        <v>4</v>
      </c>
      <c r="B6" s="55" t="str">
        <f>'AUTOS  NOTA 322'!B5:C5</f>
        <v>Mirian Elena Garzón Quito (Madre) 
Fredy Gómez Vásquez (Padre)</v>
      </c>
      <c r="C6" s="55"/>
    </row>
    <row r="7" spans="1:3" ht="15" customHeight="1" x14ac:dyDescent="0.3">
      <c r="A7" s="5" t="s">
        <v>5</v>
      </c>
      <c r="B7" s="55" t="str">
        <f>'AUTOS  NOTA 322'!B6:C6</f>
        <v>DEMANDA DIRECTA</v>
      </c>
      <c r="C7" s="55"/>
    </row>
    <row r="8" spans="1:3" ht="15" customHeight="1" x14ac:dyDescent="0.3">
      <c r="A8" s="29" t="s">
        <v>100</v>
      </c>
      <c r="B8" s="55" t="str">
        <f>'AUTOS  NOTA 322'!B7:C8</f>
        <v>Brayan Steven Avellaneda Garzón (Fallecido)</v>
      </c>
      <c r="C8" s="55"/>
    </row>
    <row r="9" spans="1:3" ht="19.05" customHeight="1" x14ac:dyDescent="0.3">
      <c r="A9" s="5" t="s">
        <v>101</v>
      </c>
      <c r="B9" s="55"/>
      <c r="C9" s="55"/>
    </row>
    <row r="10" spans="1:3" x14ac:dyDescent="0.3">
      <c r="A10" s="7" t="s">
        <v>64</v>
      </c>
      <c r="B10" s="118">
        <f>'AUTOS NOTA 324-478'!B20:C20</f>
        <v>468838770</v>
      </c>
      <c r="C10" s="118"/>
    </row>
    <row r="11" spans="1:3" x14ac:dyDescent="0.3">
      <c r="A11" s="7" t="s">
        <v>115</v>
      </c>
      <c r="B11" s="119">
        <f>'AUTOS NOTA 324-478'!B40:C40</f>
        <v>140651631</v>
      </c>
      <c r="C11" s="55"/>
    </row>
    <row r="12" spans="1:3" ht="28.8" x14ac:dyDescent="0.3">
      <c r="A12" s="7" t="s">
        <v>68</v>
      </c>
      <c r="B12" s="116"/>
      <c r="C12" s="117"/>
    </row>
    <row r="13" spans="1:3" ht="43.2" x14ac:dyDescent="0.3">
      <c r="A13" s="5" t="s">
        <v>69</v>
      </c>
      <c r="B13" s="55"/>
      <c r="C13" s="55"/>
    </row>
    <row r="14" spans="1:3" ht="43.2" x14ac:dyDescent="0.3">
      <c r="A14" s="5" t="s">
        <v>70</v>
      </c>
      <c r="B14" s="55"/>
      <c r="C14" s="55"/>
    </row>
    <row r="15" spans="1:3" x14ac:dyDescent="0.3">
      <c r="A15" s="5" t="s">
        <v>71</v>
      </c>
      <c r="B15" s="6"/>
      <c r="C15" s="6"/>
    </row>
    <row r="16" spans="1:3" x14ac:dyDescent="0.3">
      <c r="A16" s="7" t="s">
        <v>72</v>
      </c>
      <c r="B16" s="55"/>
      <c r="C16" s="55"/>
    </row>
    <row r="17" spans="1:3" x14ac:dyDescent="0.3">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77734375" customWidth="1"/>
    <col min="4" max="8" width="0" hidden="1" customWidth="1"/>
    <col min="9" max="16384" width="11.44140625" hidden="1"/>
  </cols>
  <sheetData>
    <row r="1" spans="1:3" ht="25.8" x14ac:dyDescent="0.3">
      <c r="A1" s="91" t="s">
        <v>130</v>
      </c>
      <c r="B1" s="91"/>
      <c r="C1" s="91"/>
    </row>
    <row r="2" spans="1:3" x14ac:dyDescent="0.3">
      <c r="A2" s="40" t="s">
        <v>11</v>
      </c>
      <c r="B2" s="81" t="str">
        <f>'[2]AUTOS NOTA 321'!B2:C2</f>
        <v xml:space="preserve">SINIESTRO   LEGIS </v>
      </c>
      <c r="C2" s="82"/>
    </row>
    <row r="3" spans="1:3" x14ac:dyDescent="0.3">
      <c r="A3" s="5" t="s">
        <v>1</v>
      </c>
      <c r="B3" s="55" t="str">
        <f>'[3]GENERALES NOTA 322'!B2:C2</f>
        <v xml:space="preserve">Radicado </v>
      </c>
      <c r="C3" s="55"/>
    </row>
    <row r="4" spans="1:3" x14ac:dyDescent="0.3">
      <c r="A4" s="5" t="s">
        <v>2</v>
      </c>
      <c r="B4" s="55" t="str">
        <f>'[3]GENERALES NOTA 322'!B3:C3</f>
        <v>JUZGADO</v>
      </c>
      <c r="C4" s="55"/>
    </row>
    <row r="5" spans="1:3" x14ac:dyDescent="0.3">
      <c r="A5" s="5" t="s">
        <v>3</v>
      </c>
      <c r="B5" s="55" t="str">
        <f>'[3]GENERALES NOTA 322'!B4:C4</f>
        <v xml:space="preserve">NOMBRE Y APELLIDOS DE  LOS DEMANDADOS </v>
      </c>
      <c r="C5" s="55"/>
    </row>
    <row r="6" spans="1:3" x14ac:dyDescent="0.3">
      <c r="A6" s="5" t="s">
        <v>4</v>
      </c>
      <c r="B6" s="55" t="str">
        <f>'[3]GENERALES NOTA 322'!B5:C5</f>
        <v>COLOCAR LOS NOMBRES Y APELLIDOS, SU CALIDAD (HERMANO, HIJO ETC)  PARA LOS CONYUGES E HIJOS COLOCAR LA FECHA DE NACIMIENTO.</v>
      </c>
      <c r="C6" s="55"/>
    </row>
    <row r="7" spans="1:3" x14ac:dyDescent="0.3">
      <c r="A7" s="5" t="s">
        <v>5</v>
      </c>
      <c r="B7" s="55" t="str">
        <f>'[3]GENERALES NOTA 322'!B6:C6</f>
        <v>LLAMADA EN GARANTIA</v>
      </c>
      <c r="C7" s="55"/>
    </row>
    <row r="8" spans="1:3" x14ac:dyDescent="0.3">
      <c r="A8" s="5" t="s">
        <v>101</v>
      </c>
      <c r="B8" s="55" t="str">
        <f>'[3]GENERALES NOTA 325'!B8:C8</f>
        <v>PROBABLE GENERALES</v>
      </c>
      <c r="C8" s="55"/>
    </row>
    <row r="9" spans="1:3" x14ac:dyDescent="0.3">
      <c r="A9" s="7" t="s">
        <v>64</v>
      </c>
      <c r="B9" s="118">
        <f>'[3]GENERALES  NOTA 324 -478'!B17:C17</f>
        <v>100000000</v>
      </c>
      <c r="C9" s="118"/>
    </row>
    <row r="10" spans="1:3" x14ac:dyDescent="0.3">
      <c r="A10" s="5" t="s">
        <v>131</v>
      </c>
      <c r="B10" s="121">
        <v>0</v>
      </c>
      <c r="C10" s="121"/>
    </row>
    <row r="11" spans="1:3" x14ac:dyDescent="0.3">
      <c r="A11" s="5" t="s">
        <v>132</v>
      </c>
      <c r="B11" s="55"/>
      <c r="C11" s="55"/>
    </row>
    <row r="12" spans="1:3" x14ac:dyDescent="0.3">
      <c r="A12" s="5" t="s">
        <v>133</v>
      </c>
      <c r="B12" s="55"/>
      <c r="C12" s="55"/>
    </row>
    <row r="13" spans="1:3" x14ac:dyDescent="0.3">
      <c r="A13" s="5" t="s">
        <v>134</v>
      </c>
      <c r="B13" s="120"/>
      <c r="C13" s="120"/>
    </row>
    <row r="14" spans="1:3" x14ac:dyDescent="0.3">
      <c r="A14" s="5" t="s">
        <v>135</v>
      </c>
      <c r="B14" s="55"/>
      <c r="C14" s="55"/>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77734375" customWidth="1"/>
    <col min="2" max="2" width="39.77734375" customWidth="1"/>
    <col min="3" max="3" width="96.21875" customWidth="1"/>
    <col min="4" max="16384" width="11.44140625" hidden="1"/>
  </cols>
  <sheetData>
    <row r="1" spans="1:6" ht="25.8" x14ac:dyDescent="0.3">
      <c r="A1" s="91" t="s">
        <v>136</v>
      </c>
      <c r="B1" s="91"/>
      <c r="C1" s="91"/>
    </row>
    <row r="2" spans="1:6" x14ac:dyDescent="0.3">
      <c r="A2" s="20" t="s">
        <v>11</v>
      </c>
      <c r="B2" s="81" t="str">
        <f>'[2]AUTOS NOTA 321'!B2:C2</f>
        <v xml:space="preserve">SINIESTRO   LEGIS </v>
      </c>
      <c r="C2" s="82"/>
    </row>
    <row r="3" spans="1:6" x14ac:dyDescent="0.3">
      <c r="A3" s="5" t="s">
        <v>1</v>
      </c>
      <c r="B3" s="55" t="str">
        <f>'[3]GENERALES NOTA 322'!B2:C2</f>
        <v xml:space="preserve">Radicado </v>
      </c>
      <c r="C3" s="55"/>
    </row>
    <row r="4" spans="1:6" x14ac:dyDescent="0.3">
      <c r="A4" s="5" t="s">
        <v>2</v>
      </c>
      <c r="B4" s="55" t="str">
        <f>'[3]GENERALES NOTA 322'!B3:C3</f>
        <v>JUZGADO</v>
      </c>
      <c r="C4" s="55"/>
    </row>
    <row r="5" spans="1:6" x14ac:dyDescent="0.3">
      <c r="A5" s="5" t="s">
        <v>3</v>
      </c>
      <c r="B5" s="55" t="str">
        <f>'[3]GENERALES NOTA 322'!B4:C4</f>
        <v xml:space="preserve">NOMBRE Y APELLIDOS DE  LOS DEMANDADOS </v>
      </c>
      <c r="C5" s="55"/>
    </row>
    <row r="6" spans="1:6" x14ac:dyDescent="0.3">
      <c r="A6" s="5" t="s">
        <v>4</v>
      </c>
      <c r="B6" s="55" t="str">
        <f>'[3]GENERALES NOTA 322'!B5:C5</f>
        <v>COLOCAR LOS NOMBRES Y APELLIDOS, SU CALIDAD (HERMANO, HIJO ETC)  PARA LOS CONYUGES E HIJOS COLOCAR LA FECHA DE NACIMIENTO.</v>
      </c>
      <c r="C6" s="55"/>
    </row>
    <row r="7" spans="1:6" x14ac:dyDescent="0.3">
      <c r="A7" s="5" t="s">
        <v>5</v>
      </c>
      <c r="B7" s="55" t="str">
        <f>'[3]GENERALES NOTA 322'!B6:C6</f>
        <v>LLAMADA EN GARANTIA</v>
      </c>
      <c r="C7" s="55"/>
    </row>
    <row r="8" spans="1:6" x14ac:dyDescent="0.3">
      <c r="A8" s="5" t="s">
        <v>137</v>
      </c>
      <c r="B8" s="55" t="str">
        <f>'[3]GENERALES NOTA 325'!B8:C8</f>
        <v>PROBABLE GENERALES</v>
      </c>
      <c r="C8" s="55"/>
    </row>
    <row r="9" spans="1:6" x14ac:dyDescent="0.3">
      <c r="A9" s="5" t="s">
        <v>138</v>
      </c>
      <c r="B9" s="55"/>
      <c r="C9" s="55"/>
    </row>
    <row r="10" spans="1:6" ht="111" customHeight="1" x14ac:dyDescent="0.3">
      <c r="A10" s="5" t="s">
        <v>139</v>
      </c>
      <c r="B10" s="55"/>
      <c r="C10" s="55"/>
    </row>
    <row r="11" spans="1:6" ht="21" customHeight="1" x14ac:dyDescent="0.3">
      <c r="A11" s="122"/>
      <c r="B11" s="122"/>
      <c r="C11" s="122"/>
      <c r="E11" t="s">
        <v>57</v>
      </c>
      <c r="F11" s="22">
        <v>0.7</v>
      </c>
    </row>
    <row r="12" spans="1:6" hidden="1" x14ac:dyDescent="0.3">
      <c r="A12" s="123"/>
      <c r="B12" s="123"/>
      <c r="C12" s="123"/>
      <c r="E12" t="s">
        <v>59</v>
      </c>
      <c r="F12" s="23">
        <v>0.3</v>
      </c>
    </row>
    <row r="13" spans="1:6" ht="18" x14ac:dyDescent="0.3">
      <c r="A13" s="124" t="s">
        <v>140</v>
      </c>
      <c r="B13" s="124"/>
      <c r="C13" s="124"/>
    </row>
    <row r="14" spans="1:6" x14ac:dyDescent="0.3">
      <c r="A14" s="37" t="s">
        <v>60</v>
      </c>
      <c r="B14" s="96" t="s">
        <v>61</v>
      </c>
      <c r="C14" s="97"/>
    </row>
    <row r="15" spans="1:6" ht="28.8" x14ac:dyDescent="0.3">
      <c r="A15" s="21" t="s">
        <v>63</v>
      </c>
      <c r="B15" s="125">
        <f>((C17+C18+C20+C21+C25+C23+C27+C29+C24+C28)-C32)*C31*C33</f>
        <v>1000000000</v>
      </c>
      <c r="C15" s="125"/>
    </row>
    <row r="16" spans="1:6" x14ac:dyDescent="0.3">
      <c r="A16" s="7" t="s">
        <v>64</v>
      </c>
      <c r="B16" s="126" t="s">
        <v>53</v>
      </c>
      <c r="C16" s="127"/>
    </row>
    <row r="17" spans="1:3" x14ac:dyDescent="0.3">
      <c r="A17" s="94"/>
      <c r="B17" s="35" t="s">
        <v>54</v>
      </c>
      <c r="C17" s="30">
        <v>1000000000</v>
      </c>
    </row>
    <row r="18" spans="1:3" x14ac:dyDescent="0.3">
      <c r="A18" s="95"/>
      <c r="B18" s="35" t="s">
        <v>55</v>
      </c>
      <c r="C18" s="30">
        <v>0</v>
      </c>
    </row>
    <row r="19" spans="1:3" x14ac:dyDescent="0.3">
      <c r="A19" s="95"/>
      <c r="B19" s="101" t="s">
        <v>56</v>
      </c>
      <c r="C19" s="102"/>
    </row>
    <row r="20" spans="1:3" x14ac:dyDescent="0.3">
      <c r="A20" s="95"/>
      <c r="B20" s="35" t="s">
        <v>98</v>
      </c>
      <c r="C20" s="30">
        <v>0</v>
      </c>
    </row>
    <row r="21" spans="1:3" ht="28.8" x14ac:dyDescent="0.3">
      <c r="A21" s="95"/>
      <c r="B21" s="35" t="s">
        <v>99</v>
      </c>
      <c r="C21" s="30">
        <v>0</v>
      </c>
    </row>
    <row r="22" spans="1:3" x14ac:dyDescent="0.3">
      <c r="A22" s="95"/>
      <c r="B22" s="101" t="s">
        <v>120</v>
      </c>
      <c r="C22" s="102"/>
    </row>
    <row r="23" spans="1:3" x14ac:dyDescent="0.3">
      <c r="A23" s="95"/>
      <c r="B23" s="35" t="s">
        <v>129</v>
      </c>
      <c r="C23" s="30">
        <v>0</v>
      </c>
    </row>
    <row r="24" spans="1:3" x14ac:dyDescent="0.3">
      <c r="A24" s="95"/>
      <c r="B24" s="35" t="s">
        <v>54</v>
      </c>
      <c r="C24" s="30">
        <v>0</v>
      </c>
    </row>
    <row r="25" spans="1:3" x14ac:dyDescent="0.3">
      <c r="A25" s="95"/>
      <c r="B25" s="35" t="s">
        <v>55</v>
      </c>
      <c r="C25" s="30">
        <v>0</v>
      </c>
    </row>
    <row r="26" spans="1:3" x14ac:dyDescent="0.3">
      <c r="A26" s="95"/>
      <c r="B26" s="101" t="s">
        <v>121</v>
      </c>
      <c r="C26" s="102"/>
    </row>
    <row r="27" spans="1:3" x14ac:dyDescent="0.3">
      <c r="A27" s="95"/>
      <c r="B27" s="35"/>
      <c r="C27" s="30"/>
    </row>
    <row r="28" spans="1:3" x14ac:dyDescent="0.3">
      <c r="A28" s="95"/>
      <c r="B28" s="35" t="s">
        <v>54</v>
      </c>
      <c r="C28" s="30">
        <v>0</v>
      </c>
    </row>
    <row r="29" spans="1:3" x14ac:dyDescent="0.3">
      <c r="A29" s="95"/>
      <c r="B29" s="35" t="s">
        <v>55</v>
      </c>
      <c r="C29" s="30">
        <v>0</v>
      </c>
    </row>
    <row r="30" spans="1:3" x14ac:dyDescent="0.3">
      <c r="A30" s="95"/>
      <c r="B30" s="101" t="s">
        <v>113</v>
      </c>
      <c r="C30" s="102"/>
    </row>
    <row r="31" spans="1:3" x14ac:dyDescent="0.3">
      <c r="A31" s="95"/>
      <c r="B31" s="35" t="s">
        <v>124</v>
      </c>
      <c r="C31" s="31">
        <v>1</v>
      </c>
    </row>
    <row r="32" spans="1:3" x14ac:dyDescent="0.3">
      <c r="A32" s="95"/>
      <c r="B32" s="35" t="s">
        <v>114</v>
      </c>
      <c r="C32" s="32">
        <v>0</v>
      </c>
    </row>
    <row r="33" spans="1:3" x14ac:dyDescent="0.3">
      <c r="A33" s="95"/>
      <c r="B33" s="35" t="s">
        <v>128</v>
      </c>
      <c r="C33" s="31">
        <v>1</v>
      </c>
    </row>
    <row r="34" spans="1:3" x14ac:dyDescent="0.3">
      <c r="A34" s="24" t="s">
        <v>65</v>
      </c>
      <c r="B34" s="98">
        <f>IFERROR(B15*(VLOOKUP(B14,E11:F13,2,0)),16666)</f>
        <v>16666</v>
      </c>
      <c r="C34" s="98"/>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21875" bestFit="1" customWidth="1"/>
    <col min="5" max="5" width="42.77734375" bestFit="1" customWidth="1"/>
    <col min="12" max="12" width="30.44140625" customWidth="1"/>
    <col min="13" max="13" width="16" customWidth="1"/>
  </cols>
  <sheetData>
    <row r="1" spans="1:15" x14ac:dyDescent="0.3">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3">
      <c r="A2" t="s">
        <v>76</v>
      </c>
      <c r="B2" t="s">
        <v>27</v>
      </c>
      <c r="C2" t="s">
        <v>77</v>
      </c>
      <c r="D2" s="2" t="s">
        <v>78</v>
      </c>
      <c r="E2" s="1" t="s">
        <v>79</v>
      </c>
      <c r="F2" s="2" t="s">
        <v>61</v>
      </c>
      <c r="G2" s="4">
        <v>0.7</v>
      </c>
      <c r="H2" t="s">
        <v>7</v>
      </c>
      <c r="I2" t="s">
        <v>80</v>
      </c>
      <c r="K2" t="s">
        <v>103</v>
      </c>
      <c r="L2" s="28" t="s">
        <v>104</v>
      </c>
      <c r="M2" t="s">
        <v>81</v>
      </c>
      <c r="N2" t="s">
        <v>59</v>
      </c>
      <c r="O2" t="s">
        <v>27</v>
      </c>
    </row>
    <row r="3" spans="1:15" x14ac:dyDescent="0.3">
      <c r="A3" t="s">
        <v>81</v>
      </c>
      <c r="C3" t="s">
        <v>82</v>
      </c>
      <c r="D3" s="2" t="s">
        <v>83</v>
      </c>
      <c r="E3" s="1" t="s">
        <v>84</v>
      </c>
      <c r="F3" s="2" t="s">
        <v>59</v>
      </c>
      <c r="G3" s="4">
        <v>0.3</v>
      </c>
      <c r="H3" t="s">
        <v>85</v>
      </c>
      <c r="I3" t="s">
        <v>86</v>
      </c>
      <c r="L3" s="28" t="s">
        <v>105</v>
      </c>
      <c r="M3" t="s">
        <v>87</v>
      </c>
      <c r="N3" t="s">
        <v>61</v>
      </c>
    </row>
    <row r="4" spans="1:15" x14ac:dyDescent="0.3">
      <c r="A4" t="s">
        <v>87</v>
      </c>
      <c r="C4" t="s">
        <v>20</v>
      </c>
      <c r="E4" s="1" t="s">
        <v>88</v>
      </c>
      <c r="H4" t="s">
        <v>89</v>
      </c>
      <c r="I4" t="s">
        <v>8</v>
      </c>
      <c r="L4" t="s">
        <v>106</v>
      </c>
    </row>
    <row r="5" spans="1:15" x14ac:dyDescent="0.3">
      <c r="A5" t="s">
        <v>90</v>
      </c>
      <c r="E5" s="1" t="s">
        <v>91</v>
      </c>
      <c r="H5" t="s">
        <v>92</v>
      </c>
      <c r="I5" t="s">
        <v>93</v>
      </c>
      <c r="L5" s="28" t="s">
        <v>107</v>
      </c>
    </row>
    <row r="6" spans="1:15" x14ac:dyDescent="0.3">
      <c r="E6" s="1" t="s">
        <v>94</v>
      </c>
      <c r="I6" t="s">
        <v>95</v>
      </c>
      <c r="L6" s="28" t="s">
        <v>127</v>
      </c>
    </row>
    <row r="7" spans="1:15" x14ac:dyDescent="0.3">
      <c r="E7" s="1" t="s">
        <v>96</v>
      </c>
      <c r="I7" t="s">
        <v>118</v>
      </c>
      <c r="L7" s="28" t="s">
        <v>108</v>
      </c>
    </row>
    <row r="8" spans="1:15" x14ac:dyDescent="0.3">
      <c r="E8" s="1" t="s">
        <v>97</v>
      </c>
      <c r="L8" s="28" t="s">
        <v>120</v>
      </c>
    </row>
    <row r="9" spans="1:15" x14ac:dyDescent="0.3">
      <c r="L9" s="28" t="s">
        <v>109</v>
      </c>
    </row>
    <row r="10" spans="1:15" x14ac:dyDescent="0.3">
      <c r="L10" s="28" t="s">
        <v>110</v>
      </c>
    </row>
    <row r="11" spans="1:15" x14ac:dyDescent="0.3">
      <c r="L11" s="28" t="s">
        <v>111</v>
      </c>
    </row>
    <row r="12" spans="1:15" x14ac:dyDescent="0.3">
      <c r="L12" s="28" t="s">
        <v>112</v>
      </c>
    </row>
    <row r="13" spans="1:15" x14ac:dyDescent="0.3">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SANTIAGO MEJIA FIERRO</cp:lastModifiedBy>
  <cp:revision/>
  <dcterms:created xsi:type="dcterms:W3CDTF">2020-12-07T14:41:17Z</dcterms:created>
  <dcterms:modified xsi:type="dcterms:W3CDTF">2025-06-18T23:08:50Z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