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gha2-my.sharepoint.com/personal/kgarcia_gha_com_co/Documents/KGARCIA - ACTUALIZADO/KGARCIA/2. PENDIENTES/DESCARGOS/CALI/17. PRF-1360/"/>
    </mc:Choice>
  </mc:AlternateContent>
  <xr:revisionPtr revIDLastSave="7" documentId="13_ncr:1_{55B95500-6DE3-43C1-BAAC-BC72CDD88DE3}" xr6:coauthVersionLast="47" xr6:coauthVersionMax="47" xr10:uidLastSave="{0B778F7F-13C2-422C-A7B3-883C65B3E2DB}"/>
  <bookViews>
    <workbookView xWindow="-120" yWindow="-120" windowWidth="24240" windowHeight="13020" firstSheet="2"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5" i="14" l="1"/>
  <c r="B11" i="14"/>
  <c r="B7" i="10"/>
  <c r="B6" i="10"/>
</calcChain>
</file>

<file path=xl/sharedStrings.xml><?xml version="1.0" encoding="utf-8"?>
<sst xmlns="http://schemas.openxmlformats.org/spreadsheetml/2006/main" count="221" uniqueCount="148">
  <si>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</si>
  <si>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</si>
  <si>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</si>
  <si>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</si>
  <si>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</si>
  <si>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</si>
  <si>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</si>
  <si>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</si>
  <si>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</si>
  <si>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</si>
  <si>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</si>
  <si>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</si>
  <si>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</si>
  <si>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</si>
  <si>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</si>
  <si>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</si>
  <si>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</si>
  <si>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</si>
  <si>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</si>
  <si>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</si>
  <si>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</si>
  <si>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</si>
  <si>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</si>
  <si>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</si>
  <si>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</si>
  <si>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</si>
  <si>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</si>
  <si>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</si>
  <si>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</si>
  <si>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</si>
  <si>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</si>
  <si>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</si>
  <si>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</si>
  <si>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</si>
  <si>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</si>
  <si>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</si>
  <si>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</si>
  <si>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</si>
  <si>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</si>
  <si>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</si>
  <si>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</si>
  <si>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</si>
  <si>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</si>
  <si>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</si>
  <si>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</si>
  <si>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</si>
  <si>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</si>
  <si>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</si>
  <si>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</si>
  <si>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</si>
  <si>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</si>
  <si>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</si>
  <si>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</si>
  <si>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</si>
  <si>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</si>
  <si>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</si>
  <si>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</si>
  <si>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</si>
  <si>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</si>
  <si>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</si>
  <si>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</si>
  <si>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</si>
  <si>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</si>
  <si>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</si>
  <si>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</si>
  <si>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</si>
  <si>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</si>
  <si>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</si>
  <si>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</si>
  <si>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</si>
  <si>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</si>
  <si>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</si>
  <si>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</si>
  <si>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</si>
  <si>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</si>
  <si>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</si>
  <si>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</si>
  <si>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</si>
  <si>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</si>
  <si>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</si>
  <si>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</si>
  <si>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</si>
  <si>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</si>
  <si>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</si>
  <si>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</si>
  <si>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</si>
  <si>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</si>
  <si>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</si>
  <si>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</si>
  <si>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</si>
  <si>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</si>
  <si>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</si>
  <si>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</si>
  <si>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</si>
  <si>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</si>
  <si>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</si>
  <si>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</si>
  <si>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</si>
  <si>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</si>
  <si>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</si>
  <si>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</si>
  <si>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</si>
  <si>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</si>
  <si>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</si>
  <si>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</si>
  <si>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</si>
  <si>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</si>
  <si>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</si>
  <si>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</si>
  <si>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</si>
  <si>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</si>
  <si>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</si>
  <si>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</si>
  <si>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</si>
  <si>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</si>
  <si>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</si>
  <si>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</si>
  <si>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</si>
  <si>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</si>
  <si>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CONTRALORÍA GENERAL DE SANTIAGO DE CALI</t>
  </si>
  <si>
    <t>EMPRESAS MUNICIPALES DE CALI – EMCALI E.I.C.E. E.S.P.</t>
  </si>
  <si>
    <t xml:space="preserve">El proceso de responsabilidad fiscal aquí discutido tiene por objeto la investigación de presuntas irregularidades presentadas en la suscripción de los contratos 200-GTI-0640-2017, 200-GTI-0166-2018 y 200-GTI-1421-2018 en los cuales se pactó honorarios muy por encima de los establecidos en la tabla de honorarios establecida por la entidad para los años 2017 y 2018. </t>
  </si>
  <si>
    <t>2017 Y 2018</t>
  </si>
  <si>
    <t>ALLIANZ SEGUROS S.A. 80%
LA PREVISORA S.A. COMPAÑÍA DE SEGUROS 20%</t>
  </si>
  <si>
    <t>ALCANCES FISCALES</t>
  </si>
  <si>
    <t>PRF-1600.20.10.19.1360</t>
  </si>
  <si>
    <t>890.399.003-4</t>
  </si>
  <si>
    <t>TRES (3) pólizas, las cuales son:
la Póliza de manejo No. 21976046/0;
la Póliza de manejo No. 22155640/0 
la Póliza de manejo No. 22335903/0</t>
  </si>
  <si>
    <t>RADICADO</t>
  </si>
  <si>
    <t>CONTRALORÍA</t>
  </si>
  <si>
    <t>DETRIMENTO</t>
  </si>
  <si>
    <t xml:space="preserve">TERCEROS CIVILMENTE RESPONSABLES </t>
  </si>
  <si>
    <r>
      <rPr>
        <b/>
        <sz val="11"/>
        <color theme="1"/>
        <rFont val="Calibri"/>
        <family val="2"/>
        <scheme val="minor"/>
      </rPr>
      <t xml:space="preserve">SINIESTRO </t>
    </r>
    <r>
      <rPr>
        <sz val="11"/>
        <color theme="1"/>
        <rFont val="Calibri"/>
        <family val="2"/>
        <scheme val="minor"/>
      </rPr>
      <t xml:space="preserve">147742235  - </t>
    </r>
    <r>
      <rPr>
        <b/>
        <sz val="11"/>
        <color theme="1"/>
        <rFont val="Calibri"/>
        <family val="2"/>
        <scheme val="minor"/>
      </rPr>
      <t>APLICATIVO</t>
    </r>
    <r>
      <rPr>
        <sz val="11"/>
        <color theme="1"/>
        <rFont val="Calibri"/>
        <family val="2"/>
        <scheme val="minor"/>
      </rPr>
      <t xml:space="preserve"> 214628</t>
    </r>
  </si>
  <si>
    <t>22335903 /0 (Afectada)</t>
  </si>
  <si>
    <t>Alcances fiscales</t>
  </si>
  <si>
    <t>Desde el 21/09/2018 hasta el 20/10/2019</t>
  </si>
  <si>
    <t>ALLIANZ SEGUROS S.A.</t>
  </si>
  <si>
    <t>LA PREVISORA SA COMPAÑIA DE SEGUROS</t>
  </si>
  <si>
    <t>X</t>
  </si>
  <si>
    <t>X- $800.000.000.</t>
  </si>
  <si>
    <t>El valor asegurado se encuentra disponible, ya que no se han efectuado pagos con cargo a la póliza vinculada.</t>
  </si>
  <si>
    <t>X - El valor asegurado se encuentra disponible, ya que no se han efectuado pagos con cargo a la póliza vinculada.</t>
  </si>
  <si>
    <t>N/A</t>
  </si>
  <si>
    <t>X - ALLIANZ SEGUROS S.A. (80%) y LA PREVISORA SA COMPAÑIA DE SEGUROS (20%)</t>
  </si>
  <si>
    <t>X- 10% sobre el valor de la perdida - Mínimo 2 SMLMV.</t>
  </si>
  <si>
    <t xml:space="preserve">La contingencia se califica como EVENTUAL, toda vez que el contrato de seguros presta cobertura material y temporal, sin embargo, la responsabilidad fiscal que se pretende endilgar al presunto responsable dependerá del debate probatorio. 
Las Pólizas de Manejo No. 21976046/0 y No. 22155640/0 cuyo asegurado es las EMPRESAS MUNICIPALES DE CALI – EMCALI E.I.C.E. E.S.P. no prestan cobertura temporal, pues las pólizas se pactaron bajo la modalidad de “descubrimiento”. Esta modalidad ofrece cobertura cuando el tomador, asegurado o beneficiario conoce el hecho dañoso dentro de la vigencia de la póliza. Ahora bien, se evidencia que el ente de control apertura el proceso de responsabilidad fiscal mediante Auto No. 1600.20.10.19.057 del 9 de agosto de 2019 y la vigencia de los contratos corrieron desde el 21 de septiembre de 2016 al 20 de septiembre de 2017 y el 21 de septiembre de 2017 al 20 de septiembre de 2018 respectivamente, es decir que se apertura el proceso de investigación fiscal por fuera de las vigencias de las pólizas. Así las cosas, resulta innecesario pronunciarse frente a la cobertura material.
Po otro lado, la Póliza de Manejo No. 22335903/0 cuyo asegurado es las EMPRESAS MUNICIPALES DE CALI – EMCALI E.I.C.E. E.S.P. presta cobertura material y temporal de conformidad con los hechos expuestos en el auto de imputación. Frente a la cobertura temporal, debe decirse que su modalidad es “descubrimiento”, la cual ofrece cobertura cuando el tomador, asegurado o beneficiario conoce el hecho dañoso dentro de la vigencia de la póliza. En consecuencia, el contrato de seguro presta cobertura por su temporalidad, toda vez que el ente de control apertura el proceso de responsabilidad fiscal mediante Auto No. 1600.20.10.19.057 del 9 de agosto de 2019, es decir que los hechos fueron descubiertos y notificados dentro de la vigencia del contrato de seguro la cual corrió desde el desde el 21 de septiembre de 2018 al 20 de septiembre de 2019 con prórroga hasta el 20 de octubre de 2019. Aunado a ello, presta cobertura material toda vez que, ampara la responsabilidad fiscal al tener amparo de alcances fiscales.
Ahora bien, frente a la responsabilidad fiscal de los presuntos responsables, deberá decirse que la misma dependerá del debate probatorio. Toda vez que, si bien por un lado EMCALI en las observaciones presentadas contra el hallazgo fiscal indicó que en la tabla salarial de honorarios de la entidad no se estableció el valor de “bolsa de hora hombre”, por lo que no era aplicable a los contratos No. 200-GTI-0640-2017, 200-GTI-0166-2018 y 200-GTI-1421-2018 ya que la modalidad de contratación era totalmente diferente. El ente de control indicó que, si los honorarios en este tipo de labor no estaban sometidos a la tabla de honorarios de la entidad, por razón del objeto contractual, debió escoger otra modalidad de contratación que le permitiera prever honorarios que no consultaran tabla de honorarios. Por lo que, dependerá del debate probatorio determinar si finalmente los honorarios pagados al tercero se encontraban debidamente justificados y si por el objeto del contrato era una de las modalidades de contratación más favorables. Lo señalado, sin perjuicio del carácter contingente del proceso. </t>
  </si>
  <si>
    <t>LIQUIDACIÓN OBJETIVA: $112.134.536. Se llegó a este valor de la siguiente manera:
Detrimento patrimonial: $155.742.411
Deducible: 10% Min 2SMLMV – se aplica el 10% por ser mayor.
$155.742.411 – 10% ($15.574.241) = $140.168.170
Coaseguro: Se pactó de la siguiente manera.
Allianz Seguros S.A. 80% = $112.134.536
La previsora S.A. 20% = $28.033.634</t>
  </si>
  <si>
    <t>Excepciones frente al fondo del asunto:
A.	SE VENCIÓ EL TÉRMINO PARA PROFERIR AUTO DE IMPUTACIÓN, POR LO QUE DEBERÁ ARCHIVARSE LA PRESENTE INVESTIGACIÓN SEGÚN LO ESTABLECIDO EN LA LEY 610 DE 2000. 
B.	INEXISTENCIA DE PRUEBA DEL HECHO GENERADOR DEL DAÑO.  
C.	INEXISTENCIA DE DAÑO PATRIMONIAL AL ESTADO EN LOS TÉRMINOS SEÑALADOS POR EL ENTE DEL CONTROL. 
D.	EN EL PRESENTE CASO NO SE REÚNEN LOS ELEMENTOS DE LA RESPONSABILIDAD FISCAL - POR INEXISTENCIA DE CULPA GRAVE Y/O DOLO EN CABEZA DE LOS PRESUNTOS RESPONSABLES. 
Excepciones de la vinculación del Allianz:
A.	AUSENCIA DE COBERTURA TEMPORAL DE LAS PÓLIZAS DE MANEJO No. 21976046/0 y No. 22155640/0.
B.	INEXIGIBILIDAD DE LA OBLIGACIÓN A CARGO DE LA COMPAÑÍA ASEGURADORA POR CUANTO NO SE REALIZÓ EL RIESGO ASEGURADO EN LA PÓLIZA DE MANEJO No. 22335903/0.  
C.	LAS EXCLUSIONES DE AMPARO CONCERTADAS EN LAS PÓLIZAS DE MANEJO No. 21976046/0; No. 22155640/0 y No. 22335903/0.
D.	COASEGURO E INEXISTENCIA DE SOLIDARIDAD EN EL MARCO DEL COASEGURO CONTENIDO EN LAS PÓLIZAS DE MANEJO No. 21976046/0; No. 22155640/0 Y No. 22335903/0.
E.	EN CUALQUIER CASO, DE NINGUNA FORMA SE PODRÁ EXCEDER EL LÍMITE DEL VALOR ASEGURADO. 
F.	EN CUALQUIER CASO, SE DEBERÁN TENER EN CUENTA DE LOS DEDUCIBLES PACTADOS EN LA PÓLIZA DE MANEJO NO. 22335903/0.
G.	DE ACREDITARSE UNA CONDUCTA DOLOSA O GRAVEMENTE CULPOSA EN CABEZA DE LOS PRESUNTOS RESPONSABLES, EN TODO CASO, EL DOLO COMPORTA UN RIESGO INASEGURABLE. 
H.	DISPONIBILIDAD DEL VALOR ASEGURADO 
I.	SUBROGACIÓN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</si>
</sst>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quot;$&quot;\ #,##0"/>
    <numFmt numFmtId="165" formatCode="&quot;$&quot;\ #,##0;[Red]\-&quot;$&quot;\ #,##0"/>
    <numFmt numFmtId="166"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165"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9" fontId="0" fillId="0" borderId="1" xfId="0" applyNumberFormat="1" applyBorder="1" applyAlignment="1">
      <alignment vertical="top"/>
    </xf>
    <xf numFmtId="0" fontId="10" fillId="0" borderId="1" xfId="0" applyFont="1" applyBorder="1" applyAlignment="1">
      <alignment horizontal="justify" vertical="top" wrapText="1"/>
    </xf>
    <xf numFmtId="0" fontId="10" fillId="0" borderId="8" xfId="0" applyFont="1" applyBorder="1" applyAlignment="1">
      <alignment vertical="center" wrapText="1"/>
    </xf>
    <xf numFmtId="0" fontId="6" fillId="0" borderId="0" xfId="0" applyFont="1" applyAlignment="1">
      <alignment horizontal="justify" vertical="top"/>
    </xf>
    <xf numFmtId="0" fontId="2" fillId="0" borderId="4" xfId="0" applyFont="1" applyBorder="1" applyAlignment="1">
      <alignment horizontal="justify" vertical="top"/>
    </xf>
    <xf numFmtId="0" fontId="2" fillId="0" borderId="1" xfId="0" applyFont="1" applyBorder="1" applyAlignment="1">
      <alignment horizontal="justify" vertical="center" wrapText="1"/>
    </xf>
    <xf numFmtId="0" fontId="4" fillId="6" borderId="1" xfId="0" applyFont="1" applyFill="1" applyBorder="1" applyAlignment="1">
      <alignment horizontal="center" vertical="center"/>
    </xf>
    <xf numFmtId="9" fontId="0" fillId="0" borderId="1" xfId="0" applyNumberFormat="1" applyBorder="1" applyAlignment="1">
      <alignment horizontal="justify" vertical="top"/>
    </xf>
    <xf numFmtId="0" fontId="2" fillId="0" borderId="1" xfId="0" applyFont="1" applyBorder="1" applyAlignment="1">
      <alignment horizontal="justify" vertical="center"/>
    </xf>
    <xf numFmtId="164" fontId="0" fillId="0" borderId="1" xfId="1" applyNumberFormat="1" applyFont="1" applyBorder="1" applyAlignment="1">
      <alignment horizontal="left" vertical="center"/>
    </xf>
    <xf numFmtId="164" fontId="0" fillId="0" borderId="1" xfId="1" applyNumberFormat="1" applyFont="1" applyBorder="1" applyAlignment="1">
      <alignment vertical="center" wrapText="1"/>
    </xf>
    <xf numFmtId="0" fontId="6" fillId="0" borderId="1" xfId="0" applyFont="1" applyBorder="1" applyAlignment="1">
      <alignment vertical="top" wrapText="1"/>
    </xf>
    <xf numFmtId="0" fontId="0" fillId="0" borderId="1" xfId="0" applyBorder="1" applyAlignment="1">
      <alignment vertical="top" wrapText="1"/>
    </xf>
    <xf numFmtId="0" fontId="6" fillId="0" borderId="1" xfId="0" applyFont="1" applyBorder="1" applyAlignment="1">
      <alignment horizontal="justify" vertical="top" wrapText="1"/>
    </xf>
    <xf numFmtId="0" fontId="6" fillId="0" borderId="1" xfId="0" applyFont="1" applyBorder="1" applyAlignment="1">
      <alignment horizontal="justify"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0" fontId="3" fillId="2" borderId="0" xfId="0" applyFont="1" applyFill="1" applyAlignment="1">
      <alignment horizontal="center"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165" fontId="6" fillId="0" borderId="1" xfId="0" applyNumberFormat="1" applyFont="1" applyBorder="1" applyAlignment="1">
      <alignment horizontal="justify" vertical="top"/>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14" fontId="6" fillId="0" borderId="2" xfId="0" applyNumberFormat="1" applyFont="1" applyBorder="1" applyAlignment="1">
      <alignment horizontal="left" vertical="top"/>
    </xf>
    <xf numFmtId="0" fontId="6" fillId="0" borderId="3" xfId="0" applyFont="1" applyBorder="1" applyAlignment="1">
      <alignment horizontal="left" vertical="top"/>
    </xf>
    <xf numFmtId="14" fontId="6" fillId="0" borderId="1" xfId="0" applyNumberFormat="1" applyFont="1" applyBorder="1" applyAlignment="1">
      <alignment horizontal="justify" vertical="top"/>
    </xf>
    <xf numFmtId="0" fontId="10" fillId="0" borderId="1" xfId="0" applyFont="1" applyBorder="1" applyAlignment="1">
      <alignment horizontal="justify" vertical="top" wrapText="1"/>
    </xf>
    <xf numFmtId="49" fontId="6" fillId="0" borderId="1" xfId="0" applyNumberFormat="1" applyFont="1" applyBorder="1" applyAlignment="1">
      <alignment horizontal="justify" vertical="top"/>
    </xf>
    <xf numFmtId="49" fontId="6" fillId="0" borderId="1" xfId="0" applyNumberFormat="1" applyFont="1" applyBorder="1" applyAlignment="1">
      <alignment horizontal="justify"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164" fontId="0" fillId="0" borderId="1" xfId="1" applyNumberFormat="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166"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166" fontId="0" fillId="0" borderId="12" xfId="1" applyFont="1" applyBorder="1" applyAlignment="1" applyProtection="1">
      <alignment horizontal="center" vertical="top"/>
    </xf>
    <xf numFmtId="166" fontId="0" fillId="0" borderId="13" xfId="1" applyFont="1" applyBorder="1" applyAlignment="1" applyProtection="1">
      <alignment horizontal="center" vertical="top"/>
    </xf>
    <xf numFmtId="166" fontId="8" fillId="0" borderId="2" xfId="1" applyFont="1" applyBorder="1" applyAlignment="1" applyProtection="1">
      <alignment horizontal="center" vertical="top"/>
    </xf>
    <xf numFmtId="166"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166"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166"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166" fontId="0" fillId="0" borderId="2" xfId="1" applyFont="1" applyBorder="1" applyAlignment="1" applyProtection="1">
      <alignment horizontal="center" vertical="top"/>
    </xf>
    <xf numFmtId="166" fontId="0" fillId="0" borderId="3" xfId="1" applyFont="1" applyBorder="1" applyAlignment="1" applyProtection="1">
      <alignment horizontal="center" vertical="top"/>
    </xf>
    <xf numFmtId="166" fontId="0" fillId="5" borderId="1" xfId="1" applyFont="1" applyFill="1" applyBorder="1" applyAlignment="1">
      <alignment horizontal="justify" vertical="top"/>
    </xf>
    <xf numFmtId="0" fontId="9" fillId="0" borderId="10" xfId="0" applyFont="1" applyBorder="1" applyAlignment="1">
      <alignment horizontal="center" vertical="center"/>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20"/>
  <sheetViews>
    <sheetView zoomScale="90" zoomScaleNormal="90" workbookViewId="0">
      <selection activeCell="B18" sqref="B18:C18"/>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5" t="s">
        <v>4</v>
      </c>
      <c r="B1" s="45"/>
      <c r="C1" s="45"/>
    </row>
    <row r="2" spans="1:3" x14ac:dyDescent="0.25">
      <c r="A2" s="29" t="s">
        <v>5</v>
      </c>
      <c r="B2" s="42" t="s">
        <v>125</v>
      </c>
      <c r="C2" s="42"/>
    </row>
    <row r="3" spans="1:3" ht="15" customHeight="1" x14ac:dyDescent="0.25">
      <c r="A3" s="29" t="s">
        <v>6</v>
      </c>
      <c r="B3" s="43" t="s">
        <v>119</v>
      </c>
      <c r="C3" s="44"/>
    </row>
    <row r="4" spans="1:3" x14ac:dyDescent="0.25">
      <c r="A4" s="29" t="s">
        <v>7</v>
      </c>
      <c r="B4" s="43" t="s">
        <v>1</v>
      </c>
      <c r="C4" s="44"/>
    </row>
    <row r="5" spans="1:3" x14ac:dyDescent="0.25">
      <c r="A5" s="29" t="s">
        <v>8</v>
      </c>
      <c r="B5" s="42" t="s">
        <v>3</v>
      </c>
      <c r="C5" s="42"/>
    </row>
    <row r="6" spans="1:3" x14ac:dyDescent="0.25">
      <c r="A6" s="29" t="s">
        <v>9</v>
      </c>
      <c r="B6" s="46" t="s">
        <v>120</v>
      </c>
      <c r="C6" s="47"/>
    </row>
    <row r="7" spans="1:3" x14ac:dyDescent="0.25">
      <c r="A7" s="29" t="s">
        <v>10</v>
      </c>
      <c r="B7" s="48">
        <v>155742411</v>
      </c>
      <c r="C7" s="42"/>
    </row>
    <row r="8" spans="1:3" ht="33" customHeight="1" x14ac:dyDescent="0.25">
      <c r="A8" s="30" t="s">
        <v>11</v>
      </c>
      <c r="B8" s="41" t="s">
        <v>123</v>
      </c>
      <c r="C8" s="42"/>
    </row>
    <row r="9" spans="1:3" ht="19.5" customHeight="1" x14ac:dyDescent="0.25">
      <c r="A9" s="29" t="s">
        <v>12</v>
      </c>
      <c r="B9" s="49" t="s">
        <v>122</v>
      </c>
      <c r="C9" s="50"/>
    </row>
    <row r="10" spans="1:3" x14ac:dyDescent="0.25">
      <c r="A10" s="54" t="s">
        <v>13</v>
      </c>
      <c r="B10" s="41" t="s">
        <v>121</v>
      </c>
      <c r="C10" s="42"/>
    </row>
    <row r="11" spans="1:3" ht="30" customHeight="1" x14ac:dyDescent="0.25">
      <c r="A11" s="54"/>
      <c r="B11" s="42"/>
      <c r="C11" s="42"/>
    </row>
    <row r="12" spans="1:3" ht="36" customHeight="1" x14ac:dyDescent="0.25">
      <c r="A12" s="54"/>
      <c r="B12" s="42"/>
      <c r="C12" s="42"/>
    </row>
    <row r="13" spans="1:3" x14ac:dyDescent="0.25">
      <c r="A13" s="29" t="s">
        <v>14</v>
      </c>
      <c r="B13" s="42" t="s">
        <v>120</v>
      </c>
      <c r="C13" s="42"/>
    </row>
    <row r="14" spans="1:3" ht="17.25" customHeight="1" x14ac:dyDescent="0.25">
      <c r="A14" s="29" t="s">
        <v>15</v>
      </c>
      <c r="B14" s="55" t="s">
        <v>126</v>
      </c>
      <c r="C14" s="55"/>
    </row>
    <row r="15" spans="1:3" ht="68.25" customHeight="1" x14ac:dyDescent="0.25">
      <c r="A15" s="29" t="s">
        <v>16</v>
      </c>
      <c r="B15" s="56" t="s">
        <v>127</v>
      </c>
      <c r="C15" s="55"/>
    </row>
    <row r="16" spans="1:3" ht="22.5" customHeight="1" x14ac:dyDescent="0.25">
      <c r="A16" s="29" t="s">
        <v>17</v>
      </c>
      <c r="B16" s="49" t="s">
        <v>124</v>
      </c>
      <c r="C16" s="50"/>
    </row>
    <row r="17" spans="1:3" ht="18.75" customHeight="1" x14ac:dyDescent="0.25">
      <c r="A17" s="29" t="s">
        <v>18</v>
      </c>
      <c r="B17" s="51">
        <v>45652</v>
      </c>
      <c r="C17" s="52"/>
    </row>
    <row r="18" spans="1:3" x14ac:dyDescent="0.25">
      <c r="A18" s="29" t="s">
        <v>19</v>
      </c>
      <c r="B18" s="51">
        <v>45639</v>
      </c>
      <c r="C18" s="52"/>
    </row>
    <row r="19" spans="1:3" x14ac:dyDescent="0.25">
      <c r="A19" s="29" t="s">
        <v>20</v>
      </c>
      <c r="B19" s="53">
        <v>45656</v>
      </c>
      <c r="C19" s="42"/>
    </row>
    <row r="20" spans="1:3" x14ac:dyDescent="0.25">
      <c r="A20" s="31"/>
      <c r="B20" s="31"/>
      <c r="C20" s="31"/>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7"/>
  <sheetViews>
    <sheetView zoomScale="90" zoomScaleNormal="90" workbookViewId="0">
      <selection activeCell="C27" sqref="C27"/>
    </sheetView>
  </sheetViews>
  <sheetFormatPr baseColWidth="10" defaultColWidth="0" defaultRowHeight="15" x14ac:dyDescent="0.25"/>
  <cols>
    <col min="1" max="1" width="44.42578125" style="18" customWidth="1"/>
    <col min="2" max="2" width="36.28515625" customWidth="1"/>
    <col min="3" max="3" width="64.42578125" customWidth="1"/>
    <col min="4" max="16384" width="11.42578125" hidden="1"/>
  </cols>
  <sheetData>
    <row r="1" spans="1:3" ht="18.75" x14ac:dyDescent="0.25">
      <c r="A1" s="60" t="s">
        <v>21</v>
      </c>
      <c r="B1" s="60"/>
      <c r="C1" s="60"/>
    </row>
    <row r="2" spans="1:3" x14ac:dyDescent="0.25">
      <c r="A2" s="5" t="s">
        <v>22</v>
      </c>
      <c r="B2" s="63" t="s">
        <v>132</v>
      </c>
      <c r="C2" s="64"/>
    </row>
    <row r="3" spans="1:3" s="18" customFormat="1" x14ac:dyDescent="0.25">
      <c r="A3" s="5" t="s">
        <v>128</v>
      </c>
      <c r="B3" s="59" t="str">
        <f>'GENERALES NOTA 322'!B2:C2</f>
        <v>PRF-1600.20.10.19.1360</v>
      </c>
      <c r="C3" s="59"/>
    </row>
    <row r="4" spans="1:3" s="2" customFormat="1" ht="14.45" customHeight="1" x14ac:dyDescent="0.25">
      <c r="A4" s="5" t="s">
        <v>129</v>
      </c>
      <c r="B4" s="59" t="str">
        <f>'GENERALES NOTA 322'!B3:C3</f>
        <v>CONTRALORÍA GENERAL DE SANTIAGO DE CALI</v>
      </c>
      <c r="C4" s="59"/>
    </row>
    <row r="5" spans="1:3" s="2" customFormat="1" x14ac:dyDescent="0.25">
      <c r="A5" s="5" t="s">
        <v>85</v>
      </c>
      <c r="B5" s="59" t="str">
        <f>'GENERALES NOTA 322'!B6:C6</f>
        <v>EMPRESAS MUNICIPALES DE CALI – EMCALI E.I.C.E. E.S.P.</v>
      </c>
      <c r="C5" s="59"/>
    </row>
    <row r="6" spans="1:3" s="2" customFormat="1" x14ac:dyDescent="0.25">
      <c r="A6" s="5" t="s">
        <v>130</v>
      </c>
      <c r="B6" s="65">
        <f>'GENERALES NOTA 322'!B7:C7</f>
        <v>155742411</v>
      </c>
      <c r="C6" s="65"/>
    </row>
    <row r="7" spans="1:3" s="2" customFormat="1" ht="32.25" customHeight="1" x14ac:dyDescent="0.25">
      <c r="A7" s="33" t="s">
        <v>131</v>
      </c>
      <c r="B7" s="59" t="str">
        <f>'GENERALES NOTA 322'!B8:C8</f>
        <v>ALLIANZ SEGUROS S.A. 80%
LA PREVISORA S.A. COMPAÑÍA DE SEGUROS 20%</v>
      </c>
      <c r="C7" s="59"/>
    </row>
    <row r="8" spans="1:3" x14ac:dyDescent="0.25">
      <c r="A8" s="19" t="s">
        <v>23</v>
      </c>
      <c r="B8" s="59" t="s">
        <v>133</v>
      </c>
      <c r="C8" s="59"/>
    </row>
    <row r="9" spans="1:3" x14ac:dyDescent="0.25">
      <c r="A9" s="19" t="s">
        <v>24</v>
      </c>
      <c r="B9" s="59" t="s">
        <v>134</v>
      </c>
      <c r="C9" s="59"/>
    </row>
    <row r="10" spans="1:3" ht="30" x14ac:dyDescent="0.25">
      <c r="A10" s="36" t="s">
        <v>25</v>
      </c>
      <c r="B10" s="37">
        <v>800000000</v>
      </c>
      <c r="C10" s="38" t="s">
        <v>140</v>
      </c>
    </row>
    <row r="11" spans="1:3" x14ac:dyDescent="0.25">
      <c r="A11" s="19" t="s">
        <v>26</v>
      </c>
      <c r="B11" s="61" t="s">
        <v>111</v>
      </c>
      <c r="C11" s="62"/>
    </row>
    <row r="12" spans="1:3" x14ac:dyDescent="0.25">
      <c r="A12" s="19" t="s">
        <v>27</v>
      </c>
      <c r="B12" s="59" t="s">
        <v>135</v>
      </c>
      <c r="C12" s="59"/>
    </row>
    <row r="13" spans="1:3" x14ac:dyDescent="0.25">
      <c r="A13" s="19" t="s">
        <v>28</v>
      </c>
      <c r="B13" s="59" t="s">
        <v>89</v>
      </c>
      <c r="C13" s="59"/>
    </row>
    <row r="14" spans="1:3" x14ac:dyDescent="0.25">
      <c r="A14" s="19" t="s">
        <v>29</v>
      </c>
      <c r="B14" s="59" t="s">
        <v>89</v>
      </c>
      <c r="C14" s="59"/>
    </row>
    <row r="15" spans="1:3" x14ac:dyDescent="0.25">
      <c r="A15" s="66" t="s">
        <v>30</v>
      </c>
      <c r="B15" s="59" t="s">
        <v>95</v>
      </c>
      <c r="C15" s="59"/>
    </row>
    <row r="16" spans="1:3" x14ac:dyDescent="0.25">
      <c r="A16" s="67"/>
      <c r="B16" s="34" t="s">
        <v>31</v>
      </c>
      <c r="C16" s="34" t="s">
        <v>32</v>
      </c>
    </row>
    <row r="17" spans="1:3" x14ac:dyDescent="0.25">
      <c r="A17" s="67"/>
      <c r="B17" s="8" t="s">
        <v>136</v>
      </c>
      <c r="C17" s="35">
        <v>0.8</v>
      </c>
    </row>
    <row r="18" spans="1:3" ht="30" x14ac:dyDescent="0.25">
      <c r="A18" s="67"/>
      <c r="B18" s="12" t="s">
        <v>137</v>
      </c>
      <c r="C18" s="35">
        <v>0.2</v>
      </c>
    </row>
    <row r="19" spans="1:3" x14ac:dyDescent="0.25">
      <c r="A19" s="19" t="s">
        <v>33</v>
      </c>
      <c r="B19" s="59" t="s">
        <v>94</v>
      </c>
      <c r="C19" s="59"/>
    </row>
    <row r="20" spans="1:3" x14ac:dyDescent="0.25">
      <c r="A20" s="19" t="s">
        <v>34</v>
      </c>
      <c r="B20" s="61"/>
      <c r="C20" s="62"/>
    </row>
    <row r="21" spans="1:3" x14ac:dyDescent="0.25">
      <c r="A21" s="32" t="s">
        <v>35</v>
      </c>
      <c r="B21" s="59" t="s">
        <v>94</v>
      </c>
      <c r="C21" s="59"/>
    </row>
    <row r="22" spans="1:3" x14ac:dyDescent="0.25">
      <c r="A22" s="68" t="s">
        <v>36</v>
      </c>
      <c r="B22" s="68"/>
      <c r="C22" s="68"/>
    </row>
    <row r="23" spans="1:3" x14ac:dyDescent="0.25">
      <c r="A23" s="63" t="s">
        <v>37</v>
      </c>
      <c r="B23" s="64"/>
      <c r="C23" s="17" t="s">
        <v>138</v>
      </c>
    </row>
    <row r="24" spans="1:3" x14ac:dyDescent="0.25">
      <c r="A24" s="63" t="s">
        <v>38</v>
      </c>
      <c r="B24" s="64"/>
      <c r="C24" s="17" t="s">
        <v>139</v>
      </c>
    </row>
    <row r="25" spans="1:3" ht="31.5" customHeight="1" x14ac:dyDescent="0.25">
      <c r="A25" s="57" t="s">
        <v>39</v>
      </c>
      <c r="B25" s="58"/>
      <c r="C25" s="39" t="s">
        <v>141</v>
      </c>
    </row>
    <row r="26" spans="1:3" x14ac:dyDescent="0.25">
      <c r="A26" s="63" t="s">
        <v>40</v>
      </c>
      <c r="B26" s="64"/>
      <c r="C26" s="17" t="s">
        <v>142</v>
      </c>
    </row>
    <row r="27" spans="1:3" ht="30" x14ac:dyDescent="0.25">
      <c r="A27" s="63" t="s">
        <v>41</v>
      </c>
      <c r="B27" s="64"/>
      <c r="C27" s="40" t="s">
        <v>143</v>
      </c>
    </row>
    <row r="28" spans="1:3" x14ac:dyDescent="0.25">
      <c r="A28" s="63" t="s">
        <v>42</v>
      </c>
      <c r="B28" s="64"/>
      <c r="C28" s="28" t="s">
        <v>144</v>
      </c>
    </row>
    <row r="29" spans="1:3" x14ac:dyDescent="0.25">
      <c r="A29" s="63" t="s">
        <v>43</v>
      </c>
      <c r="B29" s="64"/>
      <c r="C29" s="17" t="s">
        <v>142</v>
      </c>
    </row>
    <row r="30" spans="1:3" x14ac:dyDescent="0.25">
      <c r="A30" s="71" t="s">
        <v>44</v>
      </c>
      <c r="B30" s="72"/>
      <c r="C30" s="17" t="s">
        <v>142</v>
      </c>
    </row>
    <row r="31" spans="1:3" x14ac:dyDescent="0.25">
      <c r="A31" s="70" t="s">
        <v>45</v>
      </c>
      <c r="B31" s="70"/>
      <c r="C31" s="70"/>
    </row>
    <row r="32" spans="1:3" x14ac:dyDescent="0.25">
      <c r="A32" s="69" t="s">
        <v>46</v>
      </c>
      <c r="B32" s="69"/>
      <c r="C32" s="17" t="s">
        <v>142</v>
      </c>
    </row>
    <row r="33" spans="1:3" x14ac:dyDescent="0.25">
      <c r="A33" s="69" t="s">
        <v>47</v>
      </c>
      <c r="B33" s="69"/>
      <c r="C33" s="17" t="s">
        <v>142</v>
      </c>
    </row>
    <row r="34" spans="1:3" x14ac:dyDescent="0.25">
      <c r="A34" s="69" t="s">
        <v>48</v>
      </c>
      <c r="B34" s="69"/>
      <c r="C34" s="17" t="s">
        <v>142</v>
      </c>
    </row>
    <row r="35" spans="1:3" x14ac:dyDescent="0.25">
      <c r="A35" s="69" t="s">
        <v>49</v>
      </c>
      <c r="B35" s="69"/>
      <c r="C35" s="17" t="s">
        <v>142</v>
      </c>
    </row>
    <row r="36" spans="1:3" x14ac:dyDescent="0.25">
      <c r="A36" s="69" t="s">
        <v>50</v>
      </c>
      <c r="B36" s="69"/>
      <c r="C36" s="17" t="s">
        <v>142</v>
      </c>
    </row>
    <row r="37" spans="1:3" x14ac:dyDescent="0.25">
      <c r="A37" s="69" t="s">
        <v>51</v>
      </c>
      <c r="B37" s="69"/>
      <c r="C37" s="17" t="s">
        <v>142</v>
      </c>
    </row>
    <row r="38" spans="1:3" x14ac:dyDescent="0.25">
      <c r="A38" s="69" t="s">
        <v>52</v>
      </c>
      <c r="B38" s="69"/>
      <c r="C38" s="17" t="s">
        <v>142</v>
      </c>
    </row>
    <row r="39" spans="1:3" x14ac:dyDescent="0.25">
      <c r="A39" s="69" t="s">
        <v>53</v>
      </c>
      <c r="B39" s="69"/>
      <c r="C39" s="17" t="s">
        <v>142</v>
      </c>
    </row>
    <row r="40" spans="1:3" x14ac:dyDescent="0.25">
      <c r="A40" s="69" t="s">
        <v>54</v>
      </c>
      <c r="B40" s="69"/>
      <c r="C40" s="17" t="s">
        <v>142</v>
      </c>
    </row>
    <row r="41" spans="1:3" x14ac:dyDescent="0.25">
      <c r="A41" s="69" t="s">
        <v>55</v>
      </c>
      <c r="B41" s="69"/>
      <c r="C41" s="17" t="s">
        <v>142</v>
      </c>
    </row>
    <row r="42" spans="1:3" x14ac:dyDescent="0.25">
      <c r="A42" s="69" t="s">
        <v>56</v>
      </c>
      <c r="B42" s="69"/>
      <c r="C42" s="17" t="s">
        <v>142</v>
      </c>
    </row>
    <row r="43" spans="1:3" x14ac:dyDescent="0.25">
      <c r="A43" s="69" t="s">
        <v>57</v>
      </c>
      <c r="B43" s="69"/>
      <c r="C43" s="17" t="s">
        <v>142</v>
      </c>
    </row>
    <row r="44" spans="1:3" x14ac:dyDescent="0.25">
      <c r="A44" s="69" t="s">
        <v>58</v>
      </c>
      <c r="B44" s="69"/>
      <c r="C44" s="17" t="s">
        <v>142</v>
      </c>
    </row>
    <row r="45" spans="1:3" x14ac:dyDescent="0.25">
      <c r="A45" s="69" t="s">
        <v>59</v>
      </c>
      <c r="B45" s="69"/>
      <c r="C45" s="17" t="s">
        <v>142</v>
      </c>
    </row>
    <row r="46" spans="1:3" x14ac:dyDescent="0.25">
      <c r="A46" s="69" t="s">
        <v>60</v>
      </c>
      <c r="B46" s="69"/>
      <c r="C46" s="17" t="s">
        <v>142</v>
      </c>
    </row>
    <row r="47" spans="1:3" x14ac:dyDescent="0.25">
      <c r="A47" s="69" t="s">
        <v>61</v>
      </c>
      <c r="B47" s="69"/>
      <c r="C47" s="17" t="s">
        <v>142</v>
      </c>
    </row>
  </sheetData>
  <mergeCells count="44">
    <mergeCell ref="A26:B26"/>
    <mergeCell ref="B3:C3"/>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 ref="A42:B42"/>
    <mergeCell ref="A36:B36"/>
    <mergeCell ref="A31:C31"/>
    <mergeCell ref="A32:B32"/>
    <mergeCell ref="A33:B33"/>
    <mergeCell ref="A34:B34"/>
    <mergeCell ref="A35:B35"/>
    <mergeCell ref="B20:C20"/>
    <mergeCell ref="B21:C21"/>
    <mergeCell ref="A22:C22"/>
    <mergeCell ref="A23:B23"/>
    <mergeCell ref="A24:B24"/>
    <mergeCell ref="A25:B25"/>
    <mergeCell ref="B13:C13"/>
    <mergeCell ref="A1:C1"/>
    <mergeCell ref="B8:C8"/>
    <mergeCell ref="B9:C9"/>
    <mergeCell ref="B11:C11"/>
    <mergeCell ref="B12:C12"/>
    <mergeCell ref="B2:C2"/>
    <mergeCell ref="B4:C4"/>
    <mergeCell ref="B5:C5"/>
    <mergeCell ref="B6:C6"/>
    <mergeCell ref="B7:C7"/>
    <mergeCell ref="B14:C14"/>
    <mergeCell ref="A15:A18"/>
    <mergeCell ref="B15:C15"/>
    <mergeCell ref="B19:C19"/>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B20:C20</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B21:C21 B13:C14 B19:C19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9" t="s">
        <v>62</v>
      </c>
      <c r="B1" s="89"/>
      <c r="C1" s="89"/>
    </row>
    <row r="2" spans="1:6" x14ac:dyDescent="0.25">
      <c r="A2" s="20" t="s">
        <v>22</v>
      </c>
      <c r="B2" s="90" t="str">
        <f>'GENERALES NOTA 321'!B2:C2</f>
        <v>SINIESTRO 147742235  - APLICATIVO 214628</v>
      </c>
      <c r="C2" s="91"/>
    </row>
    <row r="3" spans="1:6" x14ac:dyDescent="0.25">
      <c r="A3" s="21" t="s">
        <v>5</v>
      </c>
      <c r="B3" s="75" t="str">
        <f>'GENERALES NOTA 322'!B2:C2</f>
        <v>PRF-1600.20.10.19.1360</v>
      </c>
      <c r="C3" s="76"/>
    </row>
    <row r="4" spans="1:6" s="2" customFormat="1" x14ac:dyDescent="0.25">
      <c r="A4" s="22" t="s">
        <v>6</v>
      </c>
      <c r="B4" s="74" t="str">
        <f>'GENERALES NOTA 322'!B3:C3</f>
        <v>CONTRALORÍA GENERAL DE SANTIAGO DE CALI</v>
      </c>
      <c r="C4" s="74"/>
    </row>
    <row r="5" spans="1:6" s="2" customFormat="1" x14ac:dyDescent="0.25">
      <c r="A5" s="22" t="s">
        <v>9</v>
      </c>
      <c r="B5" s="90" t="str">
        <f>'GENERALES NOTA 321'!B5:C5</f>
        <v>EMPRESAS MUNICIPALES DE CALI – EMCALI E.I.C.E. E.S.P.</v>
      </c>
      <c r="C5" s="91"/>
    </row>
    <row r="6" spans="1:6" s="2" customFormat="1" x14ac:dyDescent="0.25">
      <c r="A6" s="5" t="s">
        <v>63</v>
      </c>
      <c r="B6" s="92">
        <f>'GENERALES NOTA 321'!B10:C10</f>
        <v>800000000</v>
      </c>
      <c r="C6" s="93"/>
    </row>
    <row r="7" spans="1:6" s="2" customFormat="1" x14ac:dyDescent="0.25">
      <c r="A7" s="5" t="s">
        <v>10</v>
      </c>
      <c r="B7" s="88">
        <f>'GENERALES NOTA 322'!B7:C7</f>
        <v>155742411</v>
      </c>
      <c r="C7" s="88"/>
    </row>
    <row r="8" spans="1:6" s="2" customFormat="1" ht="33.75" customHeight="1" x14ac:dyDescent="0.25">
      <c r="A8" s="22" t="s">
        <v>11</v>
      </c>
      <c r="B8" s="74" t="str">
        <f>'GENERALES NOTA 322'!B8:C8</f>
        <v>ALLIANZ SEGUROS S.A. 80%
LA PREVISORA S.A. COMPAÑÍA DE SEGUROS 20%</v>
      </c>
      <c r="C8" s="74"/>
    </row>
    <row r="9" spans="1:6" ht="23.25" customHeight="1" x14ac:dyDescent="0.25">
      <c r="A9" s="23" t="s">
        <v>64</v>
      </c>
      <c r="B9" s="75" t="s">
        <v>65</v>
      </c>
      <c r="C9" s="76"/>
    </row>
    <row r="10" spans="1:6" ht="60" x14ac:dyDescent="0.25">
      <c r="A10" s="22" t="s">
        <v>66</v>
      </c>
      <c r="B10" s="77"/>
      <c r="C10" s="78"/>
      <c r="E10" t="s">
        <v>67</v>
      </c>
      <c r="F10" s="11">
        <v>0.7</v>
      </c>
    </row>
    <row r="11" spans="1:6" x14ac:dyDescent="0.25">
      <c r="A11" s="27" t="s">
        <v>68</v>
      </c>
      <c r="B11" s="79">
        <f>(B12-B14)*B13</f>
        <v>155742411</v>
      </c>
      <c r="C11" s="80"/>
      <c r="E11" t="s">
        <v>65</v>
      </c>
      <c r="F11" s="11">
        <v>0.3</v>
      </c>
    </row>
    <row r="12" spans="1:6" x14ac:dyDescent="0.25">
      <c r="A12" s="10" t="s">
        <v>69</v>
      </c>
      <c r="B12" s="83">
        <f>MIN(B6,B7)</f>
        <v>155742411</v>
      </c>
      <c r="C12" s="84"/>
      <c r="F12" s="11"/>
    </row>
    <row r="13" spans="1:6" x14ac:dyDescent="0.25">
      <c r="A13" s="23" t="s">
        <v>30</v>
      </c>
      <c r="B13" s="85">
        <v>1</v>
      </c>
      <c r="C13" s="85"/>
      <c r="F13" s="11"/>
    </row>
    <row r="14" spans="1:6" x14ac:dyDescent="0.25">
      <c r="A14" s="23" t="s">
        <v>70</v>
      </c>
      <c r="B14" s="86">
        <v>0</v>
      </c>
      <c r="C14" s="87"/>
      <c r="F14" s="11"/>
    </row>
    <row r="15" spans="1:6" x14ac:dyDescent="0.25">
      <c r="A15" s="26" t="s">
        <v>71</v>
      </c>
      <c r="B15" s="81">
        <f>IFERROR(B11*(VLOOKUP(B9,E10:F15,2,0)),16666)</f>
        <v>46722723.299999997</v>
      </c>
      <c r="C15" s="82"/>
    </row>
    <row r="16" spans="1:6" ht="180" customHeight="1" x14ac:dyDescent="0.25">
      <c r="A16" s="22" t="s">
        <v>72</v>
      </c>
      <c r="B16" s="75"/>
      <c r="C16" s="76"/>
    </row>
    <row r="17" spans="1:3" ht="90" x14ac:dyDescent="0.25">
      <c r="A17" s="22" t="s">
        <v>73</v>
      </c>
      <c r="B17" s="73"/>
      <c r="C17" s="73"/>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zoomScale="70" zoomScaleNormal="70" workbookViewId="0">
      <selection activeCell="B17" sqref="B17:C17"/>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9" t="s">
        <v>62</v>
      </c>
      <c r="B1" s="89"/>
      <c r="C1" s="89"/>
    </row>
    <row r="2" spans="1:6" x14ac:dyDescent="0.25">
      <c r="A2" s="20" t="s">
        <v>22</v>
      </c>
      <c r="B2" s="90" t="str">
        <f>'GENERALES NOTA 321'!B2:C2</f>
        <v>SINIESTRO 147742235  - APLICATIVO 214628</v>
      </c>
      <c r="C2" s="91"/>
    </row>
    <row r="3" spans="1:6" x14ac:dyDescent="0.25">
      <c r="A3" s="21" t="s">
        <v>5</v>
      </c>
      <c r="B3" s="75" t="str">
        <f>'GENERALES NOTA 322'!B2:C2</f>
        <v>PRF-1600.20.10.19.1360</v>
      </c>
      <c r="C3" s="76"/>
    </row>
    <row r="4" spans="1:6" s="2" customFormat="1" x14ac:dyDescent="0.25">
      <c r="A4" s="22" t="s">
        <v>6</v>
      </c>
      <c r="B4" s="74" t="str">
        <f>'GENERALES NOTA 322'!B3:C3</f>
        <v>CONTRALORÍA GENERAL DE SANTIAGO DE CALI</v>
      </c>
      <c r="C4" s="74"/>
    </row>
    <row r="5" spans="1:6" s="2" customFormat="1" x14ac:dyDescent="0.25">
      <c r="A5" s="22" t="s">
        <v>9</v>
      </c>
      <c r="B5" s="90" t="str">
        <f>'GENERALES NOTA 321'!B5:C5</f>
        <v>EMPRESAS MUNICIPALES DE CALI – EMCALI E.I.C.E. E.S.P.</v>
      </c>
      <c r="C5" s="91"/>
    </row>
    <row r="6" spans="1:6" s="2" customFormat="1" x14ac:dyDescent="0.25">
      <c r="A6" s="5" t="s">
        <v>63</v>
      </c>
      <c r="B6" s="92">
        <f>'GENERALES NOTA 321'!B10:C10</f>
        <v>800000000</v>
      </c>
      <c r="C6" s="93"/>
    </row>
    <row r="7" spans="1:6" s="2" customFormat="1" x14ac:dyDescent="0.25">
      <c r="A7" s="5" t="s">
        <v>10</v>
      </c>
      <c r="B7" s="88">
        <f>'GENERALES NOTA 322'!B7:C7</f>
        <v>155742411</v>
      </c>
      <c r="C7" s="88"/>
    </row>
    <row r="8" spans="1:6" s="2" customFormat="1" x14ac:dyDescent="0.25">
      <c r="A8" s="22" t="s">
        <v>11</v>
      </c>
      <c r="B8" s="74" t="str">
        <f>'GENERALES NOTA 322'!B8:C8</f>
        <v>ALLIANZ SEGUROS S.A. 80%
LA PREVISORA S.A. COMPAÑÍA DE SEGUROS 20%</v>
      </c>
      <c r="C8" s="74"/>
    </row>
    <row r="9" spans="1:6" ht="23.25" customHeight="1" x14ac:dyDescent="0.25">
      <c r="A9" s="23" t="s">
        <v>64</v>
      </c>
      <c r="B9" s="75" t="s">
        <v>65</v>
      </c>
      <c r="C9" s="76"/>
    </row>
    <row r="10" spans="1:6" ht="60" x14ac:dyDescent="0.25">
      <c r="A10" s="22" t="s">
        <v>66</v>
      </c>
      <c r="B10" s="77" t="s">
        <v>145</v>
      </c>
      <c r="C10" s="78"/>
      <c r="E10" t="s">
        <v>67</v>
      </c>
      <c r="F10" s="11">
        <v>0.7</v>
      </c>
    </row>
    <row r="11" spans="1:6" x14ac:dyDescent="0.25">
      <c r="A11" s="27" t="s">
        <v>68</v>
      </c>
      <c r="B11" s="79">
        <f>(B12-B14)*B13</f>
        <v>112134536</v>
      </c>
      <c r="C11" s="80"/>
      <c r="E11" t="s">
        <v>65</v>
      </c>
      <c r="F11" s="11">
        <v>0.3</v>
      </c>
    </row>
    <row r="12" spans="1:6" x14ac:dyDescent="0.25">
      <c r="A12" s="10" t="s">
        <v>69</v>
      </c>
      <c r="B12" s="83">
        <f>MIN(B6,B7)</f>
        <v>155742411</v>
      </c>
      <c r="C12" s="84"/>
      <c r="F12" s="11"/>
    </row>
    <row r="13" spans="1:6" x14ac:dyDescent="0.25">
      <c r="A13" s="23" t="s">
        <v>30</v>
      </c>
      <c r="B13" s="85">
        <v>0.8</v>
      </c>
      <c r="C13" s="85"/>
      <c r="F13" s="11"/>
    </row>
    <row r="14" spans="1:6" x14ac:dyDescent="0.25">
      <c r="A14" s="23" t="s">
        <v>70</v>
      </c>
      <c r="B14" s="86">
        <v>15574241</v>
      </c>
      <c r="C14" s="86"/>
      <c r="F14" s="11"/>
    </row>
    <row r="15" spans="1:6" x14ac:dyDescent="0.25">
      <c r="A15" s="26" t="s">
        <v>71</v>
      </c>
      <c r="B15" s="81">
        <f>IFERROR(B11*(VLOOKUP(B9,E10:F15,2,0)),16666)</f>
        <v>33640360.799999997</v>
      </c>
      <c r="C15" s="82"/>
    </row>
    <row r="16" spans="1:6" ht="180" customHeight="1" x14ac:dyDescent="0.25">
      <c r="A16" s="22" t="s">
        <v>72</v>
      </c>
      <c r="B16" s="96" t="s">
        <v>146</v>
      </c>
      <c r="C16" s="76"/>
    </row>
    <row r="17" spans="1:3" ht="90" x14ac:dyDescent="0.25">
      <c r="A17" s="22" t="s">
        <v>73</v>
      </c>
      <c r="B17" s="97" t="s">
        <v>147</v>
      </c>
      <c r="C17" s="73"/>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0" t="s">
        <v>75</v>
      </c>
      <c r="B1" s="60"/>
      <c r="C1" s="60"/>
    </row>
    <row r="2" spans="1:3" x14ac:dyDescent="0.25">
      <c r="A2" s="9" t="s">
        <v>22</v>
      </c>
      <c r="B2" s="63" t="str">
        <f>'GENERALES NOTA 321'!B2:C2</f>
        <v>SINIESTRO 147742235  - APLICATIVO 214628</v>
      </c>
      <c r="C2" s="64"/>
    </row>
    <row r="3" spans="1:3" x14ac:dyDescent="0.25">
      <c r="A3" s="19" t="s">
        <v>5</v>
      </c>
      <c r="B3" s="63" t="str">
        <f>'GENERALES NOTA 322'!B2:C2</f>
        <v>PRF-1600.20.10.19.1360</v>
      </c>
      <c r="C3" s="64"/>
    </row>
    <row r="4" spans="1:3" s="2" customFormat="1" x14ac:dyDescent="0.25">
      <c r="A4" s="5" t="s">
        <v>6</v>
      </c>
      <c r="B4" s="59" t="str">
        <f>'GENERALES NOTA 322'!B3:C3</f>
        <v>CONTRALORÍA GENERAL DE SANTIAGO DE CALI</v>
      </c>
      <c r="C4" s="59"/>
    </row>
    <row r="5" spans="1:3" s="2" customFormat="1" x14ac:dyDescent="0.25">
      <c r="A5" s="5" t="s">
        <v>9</v>
      </c>
      <c r="B5" s="63" t="str">
        <f>'IMPUTACIÓN- GENERALES NOTA 324 '!B5:C5</f>
        <v>EMPRESAS MUNICIPALES DE CALI – EMCALI E.I.C.E. E.S.P.</v>
      </c>
      <c r="C5" s="64"/>
    </row>
    <row r="6" spans="1:3" s="2" customFormat="1" x14ac:dyDescent="0.25">
      <c r="A6" s="5" t="s">
        <v>10</v>
      </c>
      <c r="B6" s="59">
        <f>'GENERALES NOTA 322'!B7:C7</f>
        <v>155742411</v>
      </c>
      <c r="C6" s="59"/>
    </row>
    <row r="7" spans="1:3" s="2" customFormat="1" x14ac:dyDescent="0.25">
      <c r="A7" s="5" t="s">
        <v>11</v>
      </c>
      <c r="B7" s="59" t="str">
        <f>'GENERALES NOTA 322'!B8:C8</f>
        <v>ALLIANZ SEGUROS S.A. 80%
LA PREVISORA S.A. COMPAÑÍA DE SEGUROS 20%</v>
      </c>
      <c r="C7" s="59"/>
    </row>
    <row r="8" spans="1:3" x14ac:dyDescent="0.25">
      <c r="A8" s="10" t="s">
        <v>64</v>
      </c>
      <c r="B8" s="61"/>
      <c r="C8" s="62"/>
    </row>
    <row r="9" spans="1:3" x14ac:dyDescent="0.25">
      <c r="A9" s="10" t="s">
        <v>68</v>
      </c>
      <c r="B9" s="94"/>
      <c r="C9" s="94"/>
    </row>
    <row r="10" spans="1:3" x14ac:dyDescent="0.25">
      <c r="A10" s="10" t="s">
        <v>76</v>
      </c>
      <c r="B10" s="94"/>
      <c r="C10" s="94"/>
    </row>
    <row r="11" spans="1:3" ht="45" x14ac:dyDescent="0.25">
      <c r="A11" s="5" t="s">
        <v>77</v>
      </c>
      <c r="B11" s="59"/>
      <c r="C11" s="59"/>
    </row>
    <row r="12" spans="1:3" ht="45" x14ac:dyDescent="0.25">
      <c r="A12" s="5" t="s">
        <v>78</v>
      </c>
      <c r="B12" s="59"/>
      <c r="C12" s="59"/>
    </row>
    <row r="13" spans="1:3" x14ac:dyDescent="0.25">
      <c r="A13" s="5" t="s">
        <v>79</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5"/>
      <c r="C2" s="95"/>
      <c r="I2" t="s">
        <v>80</v>
      </c>
      <c r="N2" t="s">
        <v>74</v>
      </c>
    </row>
    <row r="3" spans="2:14" ht="15" customHeight="1" thickTop="1" thickBot="1" x14ac:dyDescent="0.3">
      <c r="B3" s="95" t="s">
        <v>81</v>
      </c>
      <c r="C3" s="95"/>
      <c r="I3" t="s">
        <v>65</v>
      </c>
      <c r="N3" t="s">
        <v>65</v>
      </c>
    </row>
    <row r="4" spans="2:14" ht="15" customHeight="1" thickTop="1" thickBot="1" x14ac:dyDescent="0.3">
      <c r="B4" s="13" t="s">
        <v>82</v>
      </c>
      <c r="C4" s="14"/>
      <c r="I4" t="s">
        <v>83</v>
      </c>
      <c r="N4" t="s">
        <v>67</v>
      </c>
    </row>
    <row r="5" spans="2:14" ht="15" customHeight="1" thickTop="1" thickBot="1" x14ac:dyDescent="0.3">
      <c r="B5" s="13" t="s">
        <v>84</v>
      </c>
      <c r="C5" s="14"/>
    </row>
    <row r="6" spans="2:14" ht="15" customHeight="1" thickTop="1" thickBot="1" x14ac:dyDescent="0.3">
      <c r="B6" s="13" t="s">
        <v>85</v>
      </c>
      <c r="C6" s="14"/>
    </row>
    <row r="7" spans="2:14" ht="46.5" thickTop="1" thickBot="1" x14ac:dyDescent="0.3">
      <c r="B7" s="13" t="s">
        <v>86</v>
      </c>
      <c r="C7" s="15"/>
    </row>
    <row r="8" spans="2:14" ht="31.5" thickTop="1" thickBot="1" x14ac:dyDescent="0.3">
      <c r="B8" s="13" t="s">
        <v>87</v>
      </c>
      <c r="C8" s="14"/>
    </row>
    <row r="9" spans="2:14" ht="46.5" thickTop="1" thickBot="1" x14ac:dyDescent="0.3">
      <c r="B9" s="13" t="s">
        <v>88</v>
      </c>
      <c r="C9" s="16"/>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89</v>
      </c>
      <c r="C1" s="7" t="s">
        <v>30</v>
      </c>
      <c r="D1" s="7" t="s">
        <v>34</v>
      </c>
      <c r="E1" s="3" t="s">
        <v>90</v>
      </c>
      <c r="F1" s="2" t="s">
        <v>67</v>
      </c>
      <c r="G1" s="4">
        <v>0</v>
      </c>
      <c r="H1" t="s">
        <v>91</v>
      </c>
      <c r="I1" t="s">
        <v>92</v>
      </c>
    </row>
    <row r="2" spans="1:9" x14ac:dyDescent="0.25">
      <c r="A2" t="s">
        <v>93</v>
      </c>
      <c r="B2" t="s">
        <v>94</v>
      </c>
      <c r="C2" t="s">
        <v>95</v>
      </c>
      <c r="D2" s="2" t="s">
        <v>96</v>
      </c>
      <c r="E2" s="1" t="s">
        <v>97</v>
      </c>
      <c r="F2" s="2" t="s">
        <v>74</v>
      </c>
      <c r="G2" s="4">
        <v>0.7</v>
      </c>
      <c r="H2" t="s">
        <v>98</v>
      </c>
      <c r="I2" t="s">
        <v>99</v>
      </c>
    </row>
    <row r="3" spans="1:9" x14ac:dyDescent="0.25">
      <c r="A3" t="s">
        <v>100</v>
      </c>
      <c r="C3" t="s">
        <v>101</v>
      </c>
      <c r="D3" s="2" t="s">
        <v>102</v>
      </c>
      <c r="E3" s="1" t="s">
        <v>103</v>
      </c>
      <c r="F3" s="2" t="s">
        <v>65</v>
      </c>
      <c r="G3" s="4">
        <v>0.3</v>
      </c>
      <c r="H3" t="s">
        <v>104</v>
      </c>
      <c r="I3" t="s">
        <v>105</v>
      </c>
    </row>
    <row r="4" spans="1:9" x14ac:dyDescent="0.25">
      <c r="A4" t="s">
        <v>106</v>
      </c>
      <c r="C4" t="s">
        <v>107</v>
      </c>
      <c r="E4" s="1" t="s">
        <v>108</v>
      </c>
      <c r="H4" t="s">
        <v>109</v>
      </c>
      <c r="I4" t="s">
        <v>110</v>
      </c>
    </row>
    <row r="5" spans="1:9" x14ac:dyDescent="0.25">
      <c r="A5" t="s">
        <v>111</v>
      </c>
      <c r="E5" s="1" t="s">
        <v>112</v>
      </c>
      <c r="H5" t="s">
        <v>113</v>
      </c>
      <c r="I5" t="s">
        <v>114</v>
      </c>
    </row>
    <row r="6" spans="1:9" x14ac:dyDescent="0.25">
      <c r="E6" s="1" t="s">
        <v>115</v>
      </c>
      <c r="I6" t="s">
        <v>116</v>
      </c>
    </row>
    <row r="7" spans="1:9" x14ac:dyDescent="0.25">
      <c r="E7" s="1" t="s">
        <v>117</v>
      </c>
    </row>
    <row r="8" spans="1:9" x14ac:dyDescent="0.2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Kennie Lorena García Madrid</cp:lastModifiedBy>
  <cp:revision/>
  <dcterms:created xsi:type="dcterms:W3CDTF">2020-12-07T14:41:17Z</dcterms:created>
  <dcterms:modified xsi:type="dcterms:W3CDTF">2025-01-02T14:41:46Z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