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GELA QUINTIN" sheetId="1" r:id="rId4"/>
    <sheet state="visible" name="EMILSE ORJUELA" sheetId="2" r:id="rId5"/>
  </sheets>
  <definedNames/>
  <calcPr/>
  <extLst>
    <ext uri="GoogleSheetsCustomDataVersion2">
      <go:sheetsCustomData xmlns:go="http://customooxmlschemas.google.com/" r:id="rId6" roundtripDataChecksum="uiwgsm3Ri98Cbbo420aO8d4MjTVd8FiuQdyJ1a/IT9o="/>
    </ext>
  </extLst>
</workbook>
</file>

<file path=xl/sharedStrings.xml><?xml version="1.0" encoding="utf-8"?>
<sst xmlns="http://schemas.openxmlformats.org/spreadsheetml/2006/main" count="63" uniqueCount="38">
  <si>
    <t xml:space="preserve">LIQUIDACIÓN APROXIMADA DE PERJUICIOS ANGELA LILIANA QUINTIN
</t>
  </si>
  <si>
    <t>PERJUICIO MORAL, VIDA DE RELACIÓN Y DAÑO A LA SALUD (LÍMITE MAXIMO POSICIÓN JURISPRUDENCIAL)</t>
  </si>
  <si>
    <t>PERSONAS</t>
  </si>
  <si>
    <t>ANGELA LILIANA QUINTIN- victima</t>
  </si>
  <si>
    <t>GIOVANNY BRADDLEY -HIJO</t>
  </si>
  <si>
    <t>WENDY TATIANA TINTIN - HIJA</t>
  </si>
  <si>
    <t>MORAL</t>
  </si>
  <si>
    <t>Daño a la vida de relación</t>
  </si>
  <si>
    <t>TOTAL</t>
  </si>
  <si>
    <t>PERJUICIOS PATRIMONIALES</t>
  </si>
  <si>
    <t>DAÑO EMERGENTE (VALOR REPARACIÓN SOPORTADO CON FACTURAS)</t>
  </si>
  <si>
    <t>LUCRO CESANTE (LIQUIDACIÓN APROXIMADA)</t>
  </si>
  <si>
    <t>PERSONA</t>
  </si>
  <si>
    <t>EDAD FECHA SINIESTRO</t>
  </si>
  <si>
    <t>VIDA PROBABLE</t>
  </si>
  <si>
    <t>SALARIO APROX MENSUAL (CESANTÍAS, VACACIONES, ETC)</t>
  </si>
  <si>
    <t>SUMA ACTUALIZADA A LA FECHA (IPC FINAL / IPC INICIAL * SUMA)</t>
  </si>
  <si>
    <t xml:space="preserve">PORCENTAJE PCL </t>
  </si>
  <si>
    <t>% EN SALARIO</t>
  </si>
  <si>
    <t>LUCRO CESANTE CONSOLIDADO</t>
  </si>
  <si>
    <t>LUCRO CESANTE FUTURO</t>
  </si>
  <si>
    <t>No. MESES</t>
  </si>
  <si>
    <t xml:space="preserve">TOTAL LUCRO PASADO CON INTÉRES CIVIL                </t>
  </si>
  <si>
    <t>No. MESES (VP * 12)</t>
  </si>
  <si>
    <t>TOTAL LUCRO FUTURO CON INTÉRES CIVIL</t>
  </si>
  <si>
    <t>ANGELA LILIANA QUINTIN</t>
  </si>
  <si>
    <t>46.2</t>
  </si>
  <si>
    <t xml:space="preserve">TOTAL LUCRO PASADO </t>
  </si>
  <si>
    <t>TOTAL LUCRO FUTURO</t>
  </si>
  <si>
    <t>TOTAL LUCRO CESANTE ESTIMADO</t>
  </si>
  <si>
    <t>TOTAL LIQUIDACIÓN DE PERJUICIOS JURISDICCIÓN CIVIL</t>
  </si>
  <si>
    <t xml:space="preserve">LIQUIDACIÓN APROXIMADA DE PERJUICIOS EMILSE ORJUELA PARDO
</t>
  </si>
  <si>
    <t>EMILSE ORJUELA PARDO victima</t>
  </si>
  <si>
    <t>ERICK SANTIAGO TINTIN - HIJO</t>
  </si>
  <si>
    <t>HAROLD GIOVANNY CUBILLOS -HIJO</t>
  </si>
  <si>
    <t>DIEGO ANDREY TINTIN -HIJO</t>
  </si>
  <si>
    <t>EMILSE ORJUELA PARDO</t>
  </si>
  <si>
    <t>43.2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</si>
</sst>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2.0"/>
      <color theme="1"/>
      <name val="Arial"/>
    </font>
    <font/>
    <font>
      <b/>
      <sz val="9.0"/>
      <color theme="1"/>
      <name val="Arial"/>
    </font>
    <font>
      <b/>
      <sz val="8.0"/>
      <color theme="1"/>
      <name val="Arial"/>
    </font>
    <font>
      <b/>
      <sz val="8.0"/>
      <color rgb="FF000000"/>
      <name val="Arial"/>
    </font>
    <font>
      <b/>
      <sz val="8.0"/>
      <color rgb="FFFF0000"/>
      <name val="Arial"/>
    </font>
    <font>
      <b/>
      <sz val="9.0"/>
      <color rgb="FF000000"/>
      <name val="Arial"/>
    </font>
    <font>
      <b/>
      <sz val="6.0"/>
      <color theme="1"/>
      <name val="Arial"/>
    </font>
    <font>
      <sz val="10.0"/>
      <color theme="1"/>
      <name val="Arial"/>
    </font>
    <font>
      <sz val="8.0"/>
      <color theme="1"/>
      <name val="Arial"/>
    </font>
    <font>
      <sz val="8.0"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FFCC00"/>
        <bgColor rgb="FFFFCC00"/>
      </patternFill>
    </fill>
    <fill>
      <patternFill patternType="solid">
        <fgColor rgb="FFFFFF00"/>
        <bgColor rgb="FFFFFF00"/>
      </patternFill>
    </fill>
  </fills>
  <borders count="49">
    <border/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medium">
        <color rgb="FF000000"/>
      </left>
      <right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/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bottom/>
    </border>
    <border>
      <left style="thin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thin">
        <color rgb="FF000000"/>
      </left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shrinkToFit="0" textRotation="90" vertical="center" wrapText="1"/>
    </xf>
    <xf borderId="5" fillId="0" fontId="4" numFmtId="0" xfId="0" applyAlignment="1" applyBorder="1" applyFont="1">
      <alignment horizontal="center" shrinkToFit="0" vertical="center" wrapText="1"/>
    </xf>
    <xf borderId="6" fillId="0" fontId="4" numFmtId="0" xfId="0" applyAlignment="1" applyBorder="1" applyFont="1">
      <alignment horizontal="center" readingOrder="0" shrinkToFit="0" vertical="center" wrapText="1"/>
    </xf>
    <xf borderId="6" fillId="0" fontId="4" numFmtId="0" xfId="0" applyAlignment="1" applyBorder="1" applyFont="1">
      <alignment horizontal="center" readingOrder="0" shrinkToFit="0" wrapText="1"/>
    </xf>
    <xf borderId="7" fillId="0" fontId="4" numFmtId="0" xfId="0" applyAlignment="1" applyBorder="1" applyFont="1">
      <alignment horizontal="center" readingOrder="0" shrinkToFit="0" wrapText="1"/>
    </xf>
    <xf borderId="7" fillId="0" fontId="4" numFmtId="0" xfId="0" applyAlignment="1" applyBorder="1" applyFont="1">
      <alignment horizontal="center" shrinkToFit="0" wrapText="1"/>
    </xf>
    <xf borderId="6" fillId="0" fontId="4" numFmtId="0" xfId="0" applyAlignment="1" applyBorder="1" applyFont="1">
      <alignment horizontal="center" shrinkToFit="0" vertical="center" wrapText="1"/>
    </xf>
    <xf borderId="6" fillId="4" fontId="5" numFmtId="3" xfId="0" applyAlignment="1" applyBorder="1" applyFill="1" applyFont="1" applyNumberFormat="1">
      <alignment horizontal="center" shrinkToFit="0" vertical="center" wrapText="1"/>
    </xf>
    <xf borderId="8" fillId="4" fontId="5" numFmtId="3" xfId="0" applyAlignment="1" applyBorder="1" applyFont="1" applyNumberFormat="1">
      <alignment horizontal="center" shrinkToFit="0" vertical="center" wrapText="1"/>
    </xf>
    <xf borderId="9" fillId="4" fontId="5" numFmtId="3" xfId="0" applyAlignment="1" applyBorder="1" applyFont="1" applyNumberFormat="1">
      <alignment horizontal="center" shrinkToFit="0" vertical="center" wrapText="1"/>
    </xf>
    <xf borderId="10" fillId="0" fontId="2" numFmtId="0" xfId="0" applyBorder="1" applyFont="1"/>
    <xf borderId="11" fillId="0" fontId="6" numFmtId="3" xfId="0" applyAlignment="1" applyBorder="1" applyFont="1" applyNumberFormat="1">
      <alignment horizontal="center" readingOrder="0" shrinkToFit="0" vertical="center" wrapText="1"/>
    </xf>
    <xf borderId="11" fillId="0" fontId="6" numFmtId="3" xfId="0" applyAlignment="1" applyBorder="1" applyFont="1" applyNumberFormat="1">
      <alignment horizontal="center" shrinkToFit="0" vertical="center" wrapText="1"/>
    </xf>
    <xf borderId="6" fillId="4" fontId="6" numFmtId="3" xfId="0" applyAlignment="1" applyBorder="1" applyFont="1" applyNumberFormat="1">
      <alignment horizontal="center" shrinkToFit="0" vertical="center" wrapText="1"/>
    </xf>
    <xf borderId="12" fillId="4" fontId="5" numFmtId="3" xfId="0" applyAlignment="1" applyBorder="1" applyFont="1" applyNumberFormat="1">
      <alignment horizontal="center" shrinkToFit="0" vertical="center" wrapText="1"/>
    </xf>
    <xf borderId="13" fillId="4" fontId="5" numFmtId="3" xfId="0" applyAlignment="1" applyBorder="1" applyFont="1" applyNumberFormat="1">
      <alignment horizontal="center" shrinkToFit="0" vertical="center" wrapText="1"/>
    </xf>
    <xf borderId="6" fillId="0" fontId="6" numFmtId="3" xfId="0" applyAlignment="1" applyBorder="1" applyFont="1" applyNumberFormat="1">
      <alignment horizontal="center" shrinkToFit="0" vertical="center" wrapText="1"/>
    </xf>
    <xf borderId="6" fillId="4" fontId="5" numFmtId="3" xfId="0" applyAlignment="1" applyBorder="1" applyFont="1" applyNumberFormat="1">
      <alignment shrinkToFit="0" vertical="center" wrapText="1"/>
    </xf>
    <xf borderId="14" fillId="4" fontId="5" numFmtId="3" xfId="0" applyAlignment="1" applyBorder="1" applyFont="1" applyNumberFormat="1">
      <alignment horizontal="center" shrinkToFit="0" vertical="center" wrapText="1"/>
    </xf>
    <xf borderId="15" fillId="4" fontId="5" numFmtId="3" xfId="0" applyAlignment="1" applyBorder="1" applyFont="1" applyNumberFormat="1">
      <alignment horizontal="center" shrinkToFit="0" vertical="center" wrapText="1"/>
    </xf>
    <xf borderId="16" fillId="0" fontId="2" numFmtId="0" xfId="0" applyBorder="1" applyFont="1"/>
    <xf borderId="17" fillId="3" fontId="7" numFmtId="0" xfId="0" applyAlignment="1" applyBorder="1" applyFont="1">
      <alignment horizontal="center" shrinkToFit="0" vertical="center" wrapText="1"/>
    </xf>
    <xf borderId="18" fillId="3" fontId="7" numFmtId="3" xfId="0" applyAlignment="1" applyBorder="1" applyFont="1" applyNumberFormat="1">
      <alignment horizontal="center" shrinkToFit="0" vertical="center" wrapText="1"/>
    </xf>
    <xf borderId="19" fillId="3" fontId="7" numFmtId="3" xfId="0" applyAlignment="1" applyBorder="1" applyFont="1" applyNumberFormat="1">
      <alignment horizontal="center" shrinkToFit="0" vertical="center" wrapText="1"/>
    </xf>
    <xf borderId="12" fillId="4" fontId="5" numFmtId="3" xfId="0" applyAlignment="1" applyBorder="1" applyFont="1" applyNumberFormat="1">
      <alignment shrinkToFit="0" vertical="center" wrapText="1"/>
    </xf>
    <xf borderId="20" fillId="5" fontId="3" numFmtId="0" xfId="0" applyAlignment="1" applyBorder="1" applyFill="1" applyFont="1">
      <alignment horizontal="center" shrinkToFit="0" textRotation="90" vertical="center" wrapText="1"/>
    </xf>
    <xf borderId="21" fillId="6" fontId="4" numFmtId="0" xfId="0" applyAlignment="1" applyBorder="1" applyFill="1" applyFont="1">
      <alignment horizontal="center" shrinkToFit="0" vertical="center" wrapText="1"/>
    </xf>
    <xf borderId="6" fillId="6" fontId="4" numFmtId="3" xfId="0" applyAlignment="1" applyBorder="1" applyFont="1" applyNumberFormat="1">
      <alignment horizontal="center" shrinkToFit="0" vertical="center" wrapText="1"/>
    </xf>
    <xf borderId="6" fillId="4" fontId="5" numFmtId="3" xfId="0" applyAlignment="1" applyBorder="1" applyFont="1" applyNumberFormat="1">
      <alignment vertical="center"/>
    </xf>
    <xf borderId="20" fillId="5" fontId="4" numFmtId="0" xfId="0" applyAlignment="1" applyBorder="1" applyFont="1">
      <alignment horizontal="center" shrinkToFit="0" vertical="center" wrapText="1"/>
    </xf>
    <xf borderId="22" fillId="5" fontId="8" numFmtId="0" xfId="0" applyAlignment="1" applyBorder="1" applyFont="1">
      <alignment horizontal="center" shrinkToFit="0" vertical="center" wrapText="1"/>
    </xf>
    <xf borderId="23" fillId="5" fontId="8" numFmtId="0" xfId="0" applyAlignment="1" applyBorder="1" applyFont="1">
      <alignment horizontal="center" shrinkToFit="0" vertical="center" wrapText="1"/>
    </xf>
    <xf borderId="24" fillId="5" fontId="8" numFmtId="0" xfId="0" applyAlignment="1" applyBorder="1" applyFont="1">
      <alignment horizontal="center" shrinkToFit="0" vertical="center" wrapText="1"/>
    </xf>
    <xf borderId="25" fillId="5" fontId="8" numFmtId="0" xfId="0" applyAlignment="1" applyBorder="1" applyFont="1">
      <alignment horizontal="center" shrinkToFit="0" vertical="center" wrapText="1"/>
    </xf>
    <xf borderId="26" fillId="5" fontId="8" numFmtId="0" xfId="0" applyAlignment="1" applyBorder="1" applyFont="1">
      <alignment horizontal="center" shrinkToFit="0" vertical="center" wrapText="1"/>
    </xf>
    <xf borderId="27" fillId="0" fontId="2" numFmtId="0" xfId="0" applyBorder="1" applyFont="1"/>
    <xf borderId="12" fillId="4" fontId="9" numFmtId="0" xfId="0" applyBorder="1" applyFont="1"/>
    <xf borderId="12" fillId="5" fontId="9" numFmtId="0" xfId="0" applyBorder="1" applyFont="1"/>
    <xf borderId="28" fillId="0" fontId="2" numFmtId="0" xfId="0" applyBorder="1" applyFont="1"/>
    <xf borderId="29" fillId="0" fontId="2" numFmtId="0" xfId="0" applyBorder="1" applyFont="1"/>
    <xf borderId="30" fillId="5" fontId="8" numFmtId="0" xfId="0" applyAlignment="1" applyBorder="1" applyFont="1">
      <alignment horizontal="center" shrinkToFit="0" vertical="center" wrapText="1"/>
    </xf>
    <xf borderId="31" fillId="5" fontId="8" numFmtId="0" xfId="0" applyAlignment="1" applyBorder="1" applyFont="1">
      <alignment horizontal="center" shrinkToFit="0" vertical="center" wrapText="1"/>
    </xf>
    <xf borderId="6" fillId="0" fontId="10" numFmtId="3" xfId="0" applyAlignment="1" applyBorder="1" applyFont="1" applyNumberFormat="1">
      <alignment horizontal="center" readingOrder="0" shrinkToFit="0" vertical="center" wrapText="1"/>
    </xf>
    <xf borderId="23" fillId="0" fontId="10" numFmtId="0" xfId="0" applyAlignment="1" applyBorder="1" applyFont="1">
      <alignment horizontal="center" readingOrder="0" shrinkToFit="0" vertical="center" wrapText="1"/>
    </xf>
    <xf borderId="23" fillId="0" fontId="10" numFmtId="3" xfId="0" applyAlignment="1" applyBorder="1" applyFont="1" applyNumberFormat="1">
      <alignment horizontal="center" readingOrder="0" shrinkToFit="0" vertical="center" wrapText="1"/>
    </xf>
    <xf borderId="23" fillId="0" fontId="10" numFmtId="3" xfId="0" applyAlignment="1" applyBorder="1" applyFont="1" applyNumberFormat="1">
      <alignment horizontal="center" shrinkToFit="0" vertical="center" wrapText="1"/>
    </xf>
    <xf borderId="6" fillId="0" fontId="6" numFmtId="10" xfId="0" applyAlignment="1" applyBorder="1" applyFont="1" applyNumberFormat="1">
      <alignment horizontal="center" readingOrder="0" shrinkToFit="0" vertical="center" wrapText="1"/>
    </xf>
    <xf borderId="11" fillId="0" fontId="10" numFmtId="3" xfId="0" applyAlignment="1" applyBorder="1" applyFont="1" applyNumberFormat="1">
      <alignment horizontal="center" shrinkToFit="0" vertical="center" wrapText="1"/>
    </xf>
    <xf borderId="30" fillId="0" fontId="10" numFmtId="3" xfId="0" applyAlignment="1" applyBorder="1" applyFont="1" applyNumberFormat="1">
      <alignment horizontal="center" readingOrder="0" shrinkToFit="0" vertical="center" wrapText="1"/>
    </xf>
    <xf borderId="31" fillId="5" fontId="4" numFmtId="3" xfId="0" applyAlignment="1" applyBorder="1" applyFont="1" applyNumberFormat="1">
      <alignment horizontal="center" shrinkToFit="0" vertical="center" wrapText="1"/>
    </xf>
    <xf borderId="30" fillId="0" fontId="10" numFmtId="4" xfId="0" applyAlignment="1" applyBorder="1" applyFont="1" applyNumberFormat="1">
      <alignment horizontal="center" readingOrder="0" shrinkToFit="0" vertical="center" wrapText="1"/>
    </xf>
    <xf borderId="6" fillId="0" fontId="10" numFmtId="3" xfId="0" applyAlignment="1" applyBorder="1" applyFont="1" applyNumberFormat="1">
      <alignment horizontal="center" shrinkToFit="0" vertical="center" wrapText="1"/>
    </xf>
    <xf borderId="23" fillId="0" fontId="10" numFmtId="0" xfId="0" applyAlignment="1" applyBorder="1" applyFont="1">
      <alignment horizontal="center" shrinkToFit="0" vertical="center" wrapText="1"/>
    </xf>
    <xf borderId="6" fillId="0" fontId="6" numFmtId="10" xfId="0" applyAlignment="1" applyBorder="1" applyFont="1" applyNumberFormat="1">
      <alignment horizontal="center" shrinkToFit="0" vertical="center" wrapText="1"/>
    </xf>
    <xf borderId="30" fillId="0" fontId="10" numFmtId="3" xfId="0" applyAlignment="1" applyBorder="1" applyFont="1" applyNumberFormat="1">
      <alignment horizontal="center" shrinkToFit="0" vertical="center" wrapText="1"/>
    </xf>
    <xf borderId="30" fillId="0" fontId="10" numFmtId="4" xfId="0" applyAlignment="1" applyBorder="1" applyFont="1" applyNumberFormat="1">
      <alignment horizontal="center" shrinkToFit="0" vertical="center" wrapText="1"/>
    </xf>
    <xf borderId="11" fillId="0" fontId="4" numFmtId="3" xfId="0" applyAlignment="1" applyBorder="1" applyFont="1" applyNumberFormat="1">
      <alignment horizontal="center" shrinkToFit="0" vertical="center" wrapText="1"/>
    </xf>
    <xf borderId="32" fillId="0" fontId="2" numFmtId="0" xfId="0" applyBorder="1" applyFont="1"/>
    <xf borderId="33" fillId="0" fontId="2" numFmtId="0" xfId="0" applyBorder="1" applyFont="1"/>
    <xf borderId="34" fillId="5" fontId="4" numFmtId="3" xfId="0" applyAlignment="1" applyBorder="1" applyFont="1" applyNumberFormat="1">
      <alignment horizontal="center" shrinkToFit="0" vertical="center" wrapText="1"/>
    </xf>
    <xf borderId="35" fillId="5" fontId="4" numFmtId="3" xfId="0" applyAlignment="1" applyBorder="1" applyFont="1" applyNumberFormat="1">
      <alignment horizontal="center" shrinkToFit="0" vertical="center" wrapText="1"/>
    </xf>
    <xf borderId="36" fillId="0" fontId="2" numFmtId="0" xfId="0" applyBorder="1" applyFont="1"/>
    <xf borderId="37" fillId="0" fontId="4" numFmtId="3" xfId="0" applyAlignment="1" applyBorder="1" applyFont="1" applyNumberForma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2" fontId="5" numFmtId="3" xfId="0" applyAlignment="1" applyBorder="1" applyFont="1" applyNumberFormat="1">
      <alignment horizontal="center" shrinkToFit="0" vertical="center" wrapText="1"/>
    </xf>
    <xf borderId="41" fillId="0" fontId="2" numFmtId="0" xfId="0" applyBorder="1" applyFont="1"/>
    <xf borderId="42" fillId="0" fontId="2" numFmtId="0" xfId="0" applyBorder="1" applyFont="1"/>
    <xf borderId="43" fillId="2" fontId="4" numFmtId="3" xfId="0" applyAlignment="1" applyBorder="1" applyFont="1" applyNumberFormat="1">
      <alignment horizontal="center" shrinkToFit="0" vertical="center" wrapText="1"/>
    </xf>
    <xf borderId="44" fillId="2" fontId="1" numFmtId="0" xfId="0" applyAlignment="1" applyBorder="1" applyFont="1">
      <alignment horizontal="center" shrinkToFit="0" vertical="center" wrapText="1"/>
    </xf>
    <xf borderId="45" fillId="0" fontId="2" numFmtId="0" xfId="0" applyBorder="1" applyFont="1"/>
    <xf borderId="46" fillId="0" fontId="2" numFmtId="0" xfId="0" applyBorder="1" applyFont="1"/>
    <xf borderId="47" fillId="2" fontId="1" numFmtId="3" xfId="0" applyAlignment="1" applyBorder="1" applyFont="1" applyNumberFormat="1">
      <alignment horizontal="center" shrinkToFit="0" vertical="center" wrapText="1"/>
    </xf>
    <xf borderId="48" fillId="0" fontId="2" numFmtId="0" xfId="0" applyBorder="1" applyFont="1"/>
    <xf borderId="6" fillId="0" fontId="11" numFmtId="4" xfId="0" applyAlignment="1" applyBorder="1" applyFont="1" applyNumberForma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16.0"/>
    <col customWidth="1" min="3" max="3" width="13.38"/>
    <col customWidth="1" min="4" max="4" width="12.38"/>
    <col customWidth="1" min="5" max="5" width="14.13"/>
    <col customWidth="1" min="6" max="6" width="10.38"/>
    <col customWidth="1" min="7" max="7" width="10.63"/>
    <col customWidth="1" min="8" max="8" width="8.88"/>
    <col customWidth="1" min="9" max="9" width="9.13"/>
    <col customWidth="1" min="10" max="10" width="11.38"/>
    <col customWidth="1" min="11" max="11" width="10.88"/>
    <col customWidth="1" min="12" max="12" width="11.38"/>
    <col customWidth="1" min="13" max="13" width="16.0"/>
    <col customWidth="1" min="14" max="26" width="8.75"/>
  </cols>
  <sheetData>
    <row r="1" ht="13.5" customHeight="1"/>
    <row r="2" ht="35.25" customHeight="1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ht="48.0" customHeight="1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  <c r="F3" s="9"/>
      <c r="G3" s="10"/>
      <c r="H3" s="10"/>
      <c r="I3" s="10"/>
      <c r="J3" s="11"/>
      <c r="K3" s="12"/>
      <c r="L3" s="12"/>
      <c r="M3" s="13"/>
    </row>
    <row r="4" ht="48.0" customHeight="1">
      <c r="A4" s="14"/>
      <c r="B4" s="5" t="s">
        <v>6</v>
      </c>
      <c r="C4" s="15">
        <v>1000000.0</v>
      </c>
      <c r="D4" s="15">
        <v>500000.0</v>
      </c>
      <c r="E4" s="15">
        <v>500000.0</v>
      </c>
      <c r="F4" s="16"/>
      <c r="G4" s="16"/>
      <c r="H4" s="16"/>
      <c r="I4" s="16"/>
      <c r="J4" s="17"/>
      <c r="K4" s="18"/>
      <c r="L4" s="18"/>
      <c r="M4" s="19"/>
    </row>
    <row r="5" ht="48.0" customHeight="1">
      <c r="A5" s="14"/>
      <c r="B5" s="5" t="s">
        <v>7</v>
      </c>
      <c r="C5" s="15">
        <v>0.0</v>
      </c>
      <c r="D5" s="16"/>
      <c r="E5" s="20"/>
      <c r="F5" s="20"/>
      <c r="G5" s="21"/>
      <c r="H5" s="11"/>
      <c r="I5" s="11"/>
      <c r="J5" s="11"/>
      <c r="K5" s="22"/>
      <c r="L5" s="22"/>
      <c r="M5" s="23"/>
    </row>
    <row r="6" ht="48.0" customHeight="1">
      <c r="A6" s="24"/>
      <c r="B6" s="25" t="s">
        <v>8</v>
      </c>
      <c r="C6" s="26">
        <f>SUM(C4:H4)+SUM(C5:H5)</f>
        <v>2000000</v>
      </c>
      <c r="D6" s="27"/>
      <c r="E6" s="28"/>
      <c r="F6" s="28"/>
      <c r="G6" s="28"/>
      <c r="H6" s="28"/>
      <c r="I6" s="28"/>
      <c r="J6" s="28"/>
      <c r="K6" s="28"/>
      <c r="L6" s="28"/>
      <c r="M6" s="28"/>
    </row>
    <row r="7" ht="64.5" customHeight="1">
      <c r="A7" s="29" t="s">
        <v>9</v>
      </c>
      <c r="B7" s="30" t="s">
        <v>10</v>
      </c>
      <c r="C7" s="31">
        <v>0.0</v>
      </c>
      <c r="D7" s="32"/>
      <c r="E7" s="28"/>
      <c r="F7" s="28"/>
      <c r="G7" s="28"/>
      <c r="H7" s="28"/>
      <c r="I7" s="28"/>
      <c r="J7" s="28"/>
      <c r="K7" s="28"/>
      <c r="L7" s="28"/>
      <c r="M7" s="28"/>
    </row>
    <row r="8" ht="21.75" customHeight="1">
      <c r="A8" s="14"/>
      <c r="B8" s="33" t="s">
        <v>11</v>
      </c>
      <c r="C8" s="34" t="s">
        <v>12</v>
      </c>
      <c r="D8" s="35" t="s">
        <v>13</v>
      </c>
      <c r="E8" s="35" t="s">
        <v>14</v>
      </c>
      <c r="F8" s="35" t="s">
        <v>15</v>
      </c>
      <c r="G8" s="35" t="s">
        <v>16</v>
      </c>
      <c r="H8" s="36" t="s">
        <v>17</v>
      </c>
      <c r="I8" s="37" t="s">
        <v>18</v>
      </c>
      <c r="J8" s="38" t="s">
        <v>19</v>
      </c>
      <c r="K8" s="39"/>
      <c r="L8" s="38" t="s">
        <v>20</v>
      </c>
      <c r="M8" s="39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1"/>
    </row>
    <row r="9" ht="25.5" customHeight="1">
      <c r="A9" s="14"/>
      <c r="B9" s="14"/>
      <c r="C9" s="42"/>
      <c r="D9" s="42"/>
      <c r="E9" s="42"/>
      <c r="F9" s="42"/>
      <c r="G9" s="42"/>
      <c r="H9" s="42"/>
      <c r="I9" s="43"/>
      <c r="J9" s="44" t="s">
        <v>21</v>
      </c>
      <c r="K9" s="45" t="s">
        <v>22</v>
      </c>
      <c r="L9" s="44" t="s">
        <v>23</v>
      </c>
      <c r="M9" s="45" t="s">
        <v>24</v>
      </c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1"/>
    </row>
    <row r="10" ht="38.25" customHeight="1">
      <c r="A10" s="14"/>
      <c r="B10" s="14"/>
      <c r="C10" s="6" t="s">
        <v>25</v>
      </c>
      <c r="D10" s="46">
        <v>36.0</v>
      </c>
      <c r="E10" s="47" t="s">
        <v>26</v>
      </c>
      <c r="F10" s="48">
        <v>908526.0</v>
      </c>
      <c r="G10" s="49">
        <f>1160000*1.25</f>
        <v>1450000</v>
      </c>
      <c r="H10" s="50">
        <v>0.0</v>
      </c>
      <c r="I10" s="51">
        <f>G10*H10</f>
        <v>0</v>
      </c>
      <c r="J10" s="52">
        <v>25.0</v>
      </c>
      <c r="K10" s="53">
        <f>((1.004868^J10-1)/0.004868)*I10</f>
        <v>0</v>
      </c>
      <c r="L10" s="54">
        <v>0.0</v>
      </c>
      <c r="M10" s="53">
        <f>((1.004868)^L10-1)/(0.004868*1.004868^L10)*I10</f>
        <v>0</v>
      </c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1"/>
    </row>
    <row r="11" ht="38.25" customHeight="1">
      <c r="A11" s="14"/>
      <c r="B11" s="14"/>
      <c r="C11" s="10"/>
      <c r="D11" s="55"/>
      <c r="E11" s="56"/>
      <c r="F11" s="49"/>
      <c r="G11" s="49"/>
      <c r="H11" s="57"/>
      <c r="I11" s="51"/>
      <c r="J11" s="58"/>
      <c r="K11" s="53"/>
      <c r="L11" s="59"/>
      <c r="M11" s="53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1"/>
    </row>
    <row r="12" ht="43.5" customHeight="1">
      <c r="A12" s="14"/>
      <c r="B12" s="14"/>
      <c r="C12" s="60"/>
      <c r="D12" s="61"/>
      <c r="E12" s="61"/>
      <c r="F12" s="61"/>
      <c r="G12" s="61"/>
      <c r="H12" s="61"/>
      <c r="I12" s="62"/>
      <c r="J12" s="63" t="s">
        <v>27</v>
      </c>
      <c r="K12" s="64">
        <f>SUM(K10:K11)</f>
        <v>0</v>
      </c>
      <c r="L12" s="63" t="s">
        <v>28</v>
      </c>
      <c r="M12" s="64">
        <f>SUM(M10:M11)</f>
        <v>0</v>
      </c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1"/>
    </row>
    <row r="13" ht="23.25" customHeight="1">
      <c r="A13" s="65"/>
      <c r="B13" s="24"/>
      <c r="C13" s="66"/>
      <c r="D13" s="67"/>
      <c r="E13" s="67"/>
      <c r="F13" s="67"/>
      <c r="G13" s="67"/>
      <c r="H13" s="67"/>
      <c r="I13" s="68"/>
      <c r="J13" s="69" t="s">
        <v>29</v>
      </c>
      <c r="K13" s="70"/>
      <c r="L13" s="71"/>
      <c r="M13" s="72">
        <f>K12+M12</f>
        <v>0</v>
      </c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1"/>
    </row>
    <row r="14" ht="21.75" customHeight="1">
      <c r="A14" s="73" t="s">
        <v>30</v>
      </c>
      <c r="B14" s="74"/>
      <c r="C14" s="74"/>
      <c r="D14" s="74"/>
      <c r="E14" s="74"/>
      <c r="F14" s="74"/>
      <c r="G14" s="74"/>
      <c r="H14" s="74"/>
      <c r="I14" s="74"/>
      <c r="J14" s="74"/>
      <c r="K14" s="75"/>
      <c r="L14" s="76">
        <f>C6+M13+C7</f>
        <v>2000000</v>
      </c>
      <c r="M14" s="77"/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F8:F9"/>
    <mergeCell ref="G8:G9"/>
    <mergeCell ref="H8:H9"/>
    <mergeCell ref="I8:I9"/>
    <mergeCell ref="J8:K8"/>
    <mergeCell ref="L8:M8"/>
    <mergeCell ref="C12:I12"/>
    <mergeCell ref="C13:I13"/>
    <mergeCell ref="J13:L13"/>
    <mergeCell ref="A14:K14"/>
    <mergeCell ref="L14:M14"/>
    <mergeCell ref="A2:M2"/>
    <mergeCell ref="A3:A6"/>
    <mergeCell ref="A7:A13"/>
    <mergeCell ref="B8:B13"/>
    <mergeCell ref="C8:C9"/>
    <mergeCell ref="D8:D9"/>
    <mergeCell ref="E8:E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8.75"/>
  </cols>
  <sheetData>
    <row r="1" ht="12.75" customHeight="1"/>
    <row r="2" ht="12.75" customHeight="1">
      <c r="A2" s="1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</row>
    <row r="3" ht="42.75" customHeight="1">
      <c r="A3" s="4" t="s">
        <v>1</v>
      </c>
      <c r="B3" s="5" t="s">
        <v>2</v>
      </c>
      <c r="C3" s="6" t="s">
        <v>32</v>
      </c>
      <c r="D3" s="7" t="s">
        <v>33</v>
      </c>
      <c r="E3" s="8" t="s">
        <v>34</v>
      </c>
      <c r="F3" s="8" t="s">
        <v>35</v>
      </c>
      <c r="G3" s="10"/>
      <c r="H3" s="10"/>
      <c r="I3" s="10"/>
      <c r="J3" s="11"/>
      <c r="K3" s="12"/>
      <c r="L3" s="12"/>
      <c r="M3" s="13"/>
    </row>
    <row r="4" ht="12.75" customHeight="1">
      <c r="A4" s="14"/>
      <c r="B4" s="5" t="s">
        <v>6</v>
      </c>
      <c r="C4" s="15">
        <v>1000000.0</v>
      </c>
      <c r="D4" s="15">
        <v>500000.0</v>
      </c>
      <c r="E4" s="15">
        <v>500000.0</v>
      </c>
      <c r="F4" s="15">
        <v>500000.0</v>
      </c>
      <c r="G4" s="16"/>
      <c r="H4" s="16"/>
      <c r="I4" s="16"/>
      <c r="J4" s="17"/>
      <c r="K4" s="18"/>
      <c r="L4" s="18"/>
      <c r="M4" s="19"/>
    </row>
    <row r="5" ht="38.25" customHeight="1">
      <c r="A5" s="14"/>
      <c r="B5" s="5" t="s">
        <v>7</v>
      </c>
      <c r="C5" s="15">
        <v>0.0</v>
      </c>
      <c r="D5" s="16"/>
      <c r="E5" s="20"/>
      <c r="F5" s="20"/>
      <c r="G5" s="21"/>
      <c r="H5" s="11"/>
      <c r="I5" s="11"/>
      <c r="J5" s="11"/>
      <c r="K5" s="22"/>
      <c r="L5" s="22"/>
      <c r="M5" s="23"/>
    </row>
    <row r="6" ht="12.75" customHeight="1">
      <c r="A6" s="24"/>
      <c r="B6" s="25" t="s">
        <v>8</v>
      </c>
      <c r="C6" s="26">
        <f>SUM(C4:H4)+SUM(C5:H5)</f>
        <v>2500000</v>
      </c>
      <c r="D6" s="27"/>
      <c r="E6" s="28"/>
      <c r="F6" s="28"/>
      <c r="G6" s="28"/>
      <c r="H6" s="28"/>
      <c r="I6" s="28"/>
      <c r="J6" s="28"/>
      <c r="K6" s="28"/>
      <c r="L6" s="28"/>
      <c r="M6" s="28"/>
    </row>
    <row r="7" ht="12.75" customHeight="1">
      <c r="A7" s="29" t="s">
        <v>9</v>
      </c>
      <c r="B7" s="30" t="s">
        <v>10</v>
      </c>
      <c r="C7" s="31">
        <v>0.0</v>
      </c>
      <c r="D7" s="32"/>
      <c r="E7" s="28"/>
      <c r="F7" s="28"/>
      <c r="G7" s="28"/>
      <c r="H7" s="28"/>
      <c r="I7" s="28"/>
      <c r="J7" s="28"/>
      <c r="K7" s="28"/>
      <c r="L7" s="28"/>
      <c r="M7" s="28"/>
    </row>
    <row r="8" ht="12.75" customHeight="1">
      <c r="A8" s="14"/>
      <c r="B8" s="33" t="s">
        <v>11</v>
      </c>
      <c r="C8" s="34" t="s">
        <v>12</v>
      </c>
      <c r="D8" s="35" t="s">
        <v>13</v>
      </c>
      <c r="E8" s="35" t="s">
        <v>14</v>
      </c>
      <c r="F8" s="35" t="s">
        <v>15</v>
      </c>
      <c r="G8" s="35" t="s">
        <v>16</v>
      </c>
      <c r="H8" s="36" t="s">
        <v>17</v>
      </c>
      <c r="I8" s="37" t="s">
        <v>18</v>
      </c>
      <c r="J8" s="38" t="s">
        <v>19</v>
      </c>
      <c r="K8" s="39"/>
      <c r="L8" s="38" t="s">
        <v>20</v>
      </c>
      <c r="M8" s="39"/>
    </row>
    <row r="9" ht="12.75" customHeight="1">
      <c r="A9" s="14"/>
      <c r="B9" s="14"/>
      <c r="C9" s="42"/>
      <c r="D9" s="42"/>
      <c r="E9" s="42"/>
      <c r="F9" s="42"/>
      <c r="G9" s="42"/>
      <c r="H9" s="42"/>
      <c r="I9" s="43"/>
      <c r="J9" s="44" t="s">
        <v>21</v>
      </c>
      <c r="K9" s="45" t="s">
        <v>22</v>
      </c>
      <c r="L9" s="44" t="s">
        <v>23</v>
      </c>
      <c r="M9" s="45" t="s">
        <v>24</v>
      </c>
    </row>
    <row r="10" ht="33.75" customHeight="1">
      <c r="A10" s="14"/>
      <c r="B10" s="14"/>
      <c r="C10" s="6" t="s">
        <v>36</v>
      </c>
      <c r="D10" s="46">
        <v>40.0</v>
      </c>
      <c r="E10" s="47" t="s">
        <v>37</v>
      </c>
      <c r="F10" s="48">
        <v>908526.0</v>
      </c>
      <c r="G10" s="49">
        <f>1160000*1.25</f>
        <v>1450000</v>
      </c>
      <c r="H10" s="50">
        <v>0.08</v>
      </c>
      <c r="I10" s="51">
        <f>G10*H10</f>
        <v>116000</v>
      </c>
      <c r="J10" s="52">
        <v>25.0</v>
      </c>
      <c r="K10" s="53">
        <f>((1.004868^J10-1)/0.004868)*I10</f>
        <v>3075901.669</v>
      </c>
      <c r="L10" s="78">
        <v>726.4</v>
      </c>
      <c r="M10" s="53">
        <f>((1.004868)^L10-1)/(0.004868*1.004868^L10)*I10</f>
        <v>23129055.84</v>
      </c>
    </row>
    <row r="11" ht="12.75" customHeight="1">
      <c r="A11" s="14"/>
      <c r="B11" s="14"/>
      <c r="C11" s="10"/>
      <c r="D11" s="55"/>
      <c r="E11" s="56"/>
      <c r="F11" s="49"/>
      <c r="G11" s="49"/>
      <c r="H11" s="57"/>
      <c r="I11" s="51"/>
      <c r="J11" s="58"/>
      <c r="K11" s="53"/>
      <c r="L11" s="59"/>
      <c r="M11" s="53"/>
    </row>
    <row r="12" ht="12.75" customHeight="1">
      <c r="A12" s="14"/>
      <c r="B12" s="14"/>
      <c r="C12" s="60"/>
      <c r="D12" s="61"/>
      <c r="E12" s="61"/>
      <c r="F12" s="61"/>
      <c r="G12" s="61"/>
      <c r="H12" s="61"/>
      <c r="I12" s="62"/>
      <c r="J12" s="63" t="s">
        <v>27</v>
      </c>
      <c r="K12" s="64">
        <f>SUM(K10:K11)</f>
        <v>3075901.669</v>
      </c>
      <c r="L12" s="63" t="s">
        <v>28</v>
      </c>
      <c r="M12" s="64">
        <f>SUM(M10:M11)</f>
        <v>23129055.84</v>
      </c>
    </row>
    <row r="13" ht="12.75" customHeight="1">
      <c r="A13" s="65"/>
      <c r="B13" s="24"/>
      <c r="C13" s="66"/>
      <c r="D13" s="67"/>
      <c r="E13" s="67"/>
      <c r="F13" s="67"/>
      <c r="G13" s="67"/>
      <c r="H13" s="67"/>
      <c r="I13" s="68"/>
      <c r="J13" s="69" t="s">
        <v>29</v>
      </c>
      <c r="K13" s="70"/>
      <c r="L13" s="71"/>
      <c r="M13" s="72">
        <f>K12+M12</f>
        <v>26204957.51</v>
      </c>
    </row>
    <row r="14" ht="12.75" customHeight="1">
      <c r="A14" s="73" t="s">
        <v>30</v>
      </c>
      <c r="B14" s="74"/>
      <c r="C14" s="74"/>
      <c r="D14" s="74"/>
      <c r="E14" s="74"/>
      <c r="F14" s="74"/>
      <c r="G14" s="74"/>
      <c r="H14" s="74"/>
      <c r="I14" s="74"/>
      <c r="J14" s="74"/>
      <c r="K14" s="75"/>
      <c r="L14" s="76">
        <f>C6+M13+C7</f>
        <v>28704957.51</v>
      </c>
      <c r="M14" s="77"/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C13:I13"/>
    <mergeCell ref="J13:L13"/>
    <mergeCell ref="A14:K14"/>
    <mergeCell ref="L14:M14"/>
    <mergeCell ref="F8:F9"/>
    <mergeCell ref="A3:A6"/>
    <mergeCell ref="C8:C9"/>
    <mergeCell ref="D8:D9"/>
    <mergeCell ref="E8:E9"/>
    <mergeCell ref="A7:A13"/>
    <mergeCell ref="B8:B13"/>
    <mergeCell ref="G8:G9"/>
    <mergeCell ref="H8:H9"/>
    <mergeCell ref="I8:I9"/>
    <mergeCell ref="J8:K8"/>
    <mergeCell ref="L8:M8"/>
    <mergeCell ref="C12:I12"/>
    <mergeCell ref="A2:M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2024-01-17T14:09:04Z</dcterms:created>
</cp:coreProperties>
</file>