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rocha\Desktop\CONTESTACIONES GHA\Contestación Luis Eduardo Rojas\INFORMES\"/>
    </mc:Choice>
  </mc:AlternateContent>
  <xr:revisionPtr revIDLastSave="0" documentId="13_ncr:1_{840A1049-3F26-430B-B0EB-040A383C193C}"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8" l="1"/>
  <c r="B8" i="11"/>
  <c r="B7" i="12"/>
  <c r="B7" i="11"/>
  <c r="B6" i="12"/>
  <c r="B5" i="12"/>
  <c r="B4" i="12"/>
  <c r="B3" i="12"/>
  <c r="B3" i="9"/>
  <c r="B2" i="12"/>
  <c r="B2" i="8"/>
  <c r="B6" i="11"/>
  <c r="B5" i="11"/>
  <c r="B4" i="11"/>
  <c r="B4" i="7"/>
  <c r="B5" i="7"/>
  <c r="B3" i="11"/>
  <c r="B2" i="11"/>
  <c r="B20" i="8"/>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40" i="8" l="1"/>
  <c r="B8" i="12"/>
  <c r="B9" i="11"/>
  <c r="B10" i="9"/>
  <c r="B2" i="9"/>
  <c r="B8" i="9" l="1"/>
  <c r="B7" i="9"/>
  <c r="B6" i="9"/>
  <c r="B5" i="9"/>
  <c r="B4" i="9"/>
  <c r="B8" i="8"/>
  <c r="B7" i="8"/>
  <c r="B6" i="8"/>
  <c r="B5" i="8"/>
  <c r="B3" i="8"/>
  <c r="B8" i="7"/>
  <c r="B6" i="7" l="1"/>
  <c r="B7" i="7"/>
  <c r="B3" i="7"/>
  <c r="B9" i="8"/>
  <c r="B11" i="9" l="1"/>
</calcChain>
</file>

<file path=xl/sharedStrings.xml><?xml version="1.0" encoding="utf-8"?>
<sst xmlns="http://schemas.openxmlformats.org/spreadsheetml/2006/main" count="323" uniqueCount="221">
  <si>
    <t>SOLICITUD DE ANTECEDENTES -ABOGADO EXTERNO-</t>
  </si>
  <si>
    <t>RADICADO(23 DIGITOS)</t>
  </si>
  <si>
    <t>11001400301120250007600</t>
  </si>
  <si>
    <t>JUZGADO</t>
  </si>
  <si>
    <t>Juzgado Once (11) Civil Municipal de Bogotá</t>
  </si>
  <si>
    <t>DEMANDADO</t>
  </si>
  <si>
    <t>Luis Eduardo Rojas Salgado</t>
  </si>
  <si>
    <t xml:space="preserve">DEMANDANTE </t>
  </si>
  <si>
    <t>Luisa Fernanda Prieto Lozada (conductora), Maria Luisa Lozada de Prieto (propietaria) y Allianz Seguros S.A.</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</si>
  <si>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</si>
  <si>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</si>
  <si>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</si>
  <si>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</si>
  <si>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</si>
  <si>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</si>
  <si>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</si>
  <si>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Carrera 77H # 68H - 28 Sur. Bogotá D.C. </t>
  </si>
  <si>
    <t xml:space="preserve">TELEFONO </t>
  </si>
  <si>
    <t>Sin información</t>
  </si>
  <si>
    <t>CORREO ELECTRONICO</t>
  </si>
  <si>
    <t xml:space="preserve">ir1994matias@gmail.com  </t>
  </si>
  <si>
    <t xml:space="preserve">ESTADO CIVIL </t>
  </si>
  <si>
    <t xml:space="preserve">FECHA DE NACIMIENTO </t>
  </si>
  <si>
    <t>08 de enero de 1995</t>
  </si>
  <si>
    <t xml:space="preserve">EDAD AL MOMENTO DEL SINIESTRO </t>
  </si>
  <si>
    <t>28 años</t>
  </si>
  <si>
    <t xml:space="preserve">FECHA DE DEFUNCION </t>
  </si>
  <si>
    <t>N/A</t>
  </si>
  <si>
    <t xml:space="preserve">SITUCION LABORAL </t>
  </si>
  <si>
    <t>Ocupado - Autonomo</t>
  </si>
  <si>
    <t xml:space="preserve">PROFESION </t>
  </si>
  <si>
    <t xml:space="preserve">INGRESOS NETOS </t>
  </si>
  <si>
    <t>NUMERO DE LESIONADOS Y/O FALLECIDOS  SEGÚN IPAT</t>
  </si>
  <si>
    <t xml:space="preserve">CONDICION </t>
  </si>
  <si>
    <t xml:space="preserve">Motociclista </t>
  </si>
  <si>
    <t>FECHA DE LOS HECHOS</t>
  </si>
  <si>
    <t>15 de diciembre de 2023</t>
  </si>
  <si>
    <t>FECHA DE SOLICITUD AUDIENCIA PREJUDICIAL</t>
  </si>
  <si>
    <t>19 de septiembre de 2024</t>
  </si>
  <si>
    <t>FECHA DE AUDIENCIA PREJUDICIAL</t>
  </si>
  <si>
    <t>22 de octubre de 2024</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</si>
  <si>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</si>
  <si>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15 de diciembre de 2023, a las 15:30, la señora Luisa Fernanda Prieto, quien conducía vehículo de placas JWV-582 omitió respetar la señal de PARE y colicionó con el señor Luis Fernando Rojas, quien conducía motocicleta de placas TNE-54G.
2. Producto de este accidente de tránsito, el señor Luis Fernando Rojas sufrió lesiones corporales que le causarón una pérdida de capacidad laboral y ocupacioal del 11.40%.
3. El hoy demandante presentó solicitud de indmenización ante la aseguradora en fecha del 7 de junio de 2024, la cual fue motivo de objeción el día 5 de julio de 2024.</t>
  </si>
  <si>
    <t>ASEGURADO</t>
  </si>
  <si>
    <t>NIT ASEGURADO</t>
  </si>
  <si>
    <t>PLACA VEHÍCULO ASEGURADO (SI APLICA)</t>
  </si>
  <si>
    <t>JWV582</t>
  </si>
  <si>
    <t>NO. PÓLIZA VINCULADA</t>
  </si>
  <si>
    <t>FECHA DE ASIGNACIÓN</t>
  </si>
  <si>
    <t>20 de enero de 2025</t>
  </si>
  <si>
    <t>FECHA DE NOTIFICACIÓN</t>
  </si>
  <si>
    <t>FECHA DE CONTESTACION 
*RECOMENDACIÓN: FECHA MÁXIMA PARA CONTESTAR LA DEMANDA ACORDE A LO ESTIÚLADO EN LA NORMA.</t>
  </si>
  <si>
    <t>REMISION DE ANTECEDENTES - ABOGADO INTERNO-</t>
  </si>
  <si>
    <t>SINIESTRO - APLICATIVO</t>
  </si>
  <si>
    <t>SINIESTRO 134508211   APL  214733</t>
  </si>
  <si>
    <t>Radicado(23 digitos)</t>
  </si>
  <si>
    <t>Juzgado</t>
  </si>
  <si>
    <t>Demandado</t>
  </si>
  <si>
    <t xml:space="preserve">Demandante </t>
  </si>
  <si>
    <t>Tipo de vinculacion compañía</t>
  </si>
  <si>
    <t>INTERVINIENTE</t>
  </si>
  <si>
    <t>PÓLIZA</t>
  </si>
  <si>
    <t>AMPARO A AFECTAR</t>
  </si>
  <si>
    <t>VALOR ASEGURADO</t>
  </si>
  <si>
    <t>DEDUCIBLE</t>
  </si>
  <si>
    <t>MODALIDAD</t>
  </si>
  <si>
    <t>OCURRENCIA</t>
  </si>
  <si>
    <t xml:space="preserve">VIGENCIA </t>
  </si>
  <si>
    <t>16/06/2023 hasta las 24:00 horas del 15/06/2024</t>
  </si>
  <si>
    <t xml:space="preserve">SINIESTRO DENTRO DE LA VIGENCIA? </t>
  </si>
  <si>
    <t>SI</t>
  </si>
  <si>
    <t>CARTERA A DÍA</t>
  </si>
  <si>
    <t>COASEGURO</t>
  </si>
  <si>
    <t>PROPIO</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</si>
  <si>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</si>
  <si>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</si>
  <si>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</si>
  <si>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</si>
  <si>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</si>
  <si>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</si>
  <si>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</si>
  <si>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</si>
  <si>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</si>
  <si>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</si>
  <si>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</si>
  <si>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</si>
  <si>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</si>
  <si>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</si>
  <si>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</si>
  <si>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</si>
  <si>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</si>
  <si>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</si>
  <si>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</si>
  <si>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</si>
  <si>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</si>
  <si>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</si>
  <si>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</si>
  <si>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</si>
  <si>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</si>
  <si>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</si>
  <si>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</si>
  <si>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</si>
  <si>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</si>
  <si>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IMPORTANTE</t>
  </si>
  <si>
    <t>SE SOLICITO RAT POR FAVOR ESTRA PENDIENTE DE LA FICHA DE GESTION</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</si>
  <si>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</si>
  <si>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</si>
  <si>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</si>
  <si>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</si>
  <si>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</si>
  <si>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</si>
  <si>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</si>
  <si>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</si>
  <si>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</si>
  <si>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</si>
  <si>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</si>
  <si>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</si>
  <si>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</si>
  <si>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</si>
  <si>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</si>
  <si>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</si>
  <si>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</si>
  <si>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</si>
  <si>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</si>
  <si>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</si>
  <si>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</si>
  <si>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</si>
  <si>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</si>
  <si>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</si>
  <si>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</si>
  <si>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</si>
  <si>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</si>
  <si>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</si>
  <si>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</si>
  <si>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</si>
  <si>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</si>
  <si>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</si>
  <si>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</si>
  <si>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</si>
  <si>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</si>
  <si>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</si>
  <si>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</si>
  <si>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</si>
  <si>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</si>
  <si>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</si>
  <si>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</si>
  <si>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</si>
  <si>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</si>
  <si>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</si>
  <si>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</si>
  <si>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</si>
  <si>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</si>
  <si>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</si>
  <si>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</si>
  <si>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</si>
  <si>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</si>
  <si>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</si>
  <si>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</si>
  <si>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</si>
  <si>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</si>
  <si>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</si>
  <si>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</si>
  <si>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</si>
  <si>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</si>
  <si>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</si>
  <si>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</si>
  <si>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</si>
  <si>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</si>
  <si>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</si>
  <si>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</si>
  <si>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</si>
  <si>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</si>
  <si>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</si>
  <si>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</si>
  <si>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</si>
  <si>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</si>
  <si>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</si>
  <si>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CLASE DE REASEGURO</t>
  </si>
  <si>
    <t xml:space="preserve">Situcion Laboral </t>
  </si>
  <si>
    <t>Acompañante motorista</t>
  </si>
  <si>
    <t>LLAMADA EN GARANTIA</t>
  </si>
  <si>
    <t xml:space="preserve">SI </t>
  </si>
  <si>
    <t>CEDIDO</t>
  </si>
  <si>
    <t>FACULTATIVO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</si>
  <si>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</si>
  <si>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</si>
  <si>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</si>
  <si>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</si>
  <si>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</si>
  <si>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</si>
  <si>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</si>
  <si>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</si>
  <si>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</si>
  <si>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</si>
  <si>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</si>
  <si>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</si>
  <si>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</si>
  <si>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</si>
  <si>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</si>
  <si>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</si>
  <si>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</si>
  <si>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</si>
  <si>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</si>
  <si>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</si>
  <si>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</si>
  <si>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</si>
  <si>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</si>
  <si>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</si>
  <si>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</si>
  <si>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</si>
  <si>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</si>
  <si>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</si>
  <si>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</si>
  <si>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</si>
  <si>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 MARIA LUISA LOZADA DE PRIETO</t>
  </si>
  <si>
    <t>022912808 / 0</t>
  </si>
  <si>
    <t>12 de mayo de 2025</t>
  </si>
  <si>
    <t>10 de junio de 2025</t>
  </si>
  <si>
    <t>I. EXCEPCIONES DE MERITO FRENTE A LA DEMANDA 
1.	INEXISTENCIA DE RESPONSABILIDAD A CARGO DE LOS DEMANDADOS POR LA FALTA DE ACREDITACIÓN DEL NEXO CAUSA
2.	EXIMENTE DE LA RESPONSABILIDAD DE LOS DEMANDANDOS POR CONFIGURARSE UN HECHO EXCLUSIVO DE LA VÍCTIMA
3.	ANULACIÓN DE LA PRESUNCIÓN DE CULPA COMO CONSECUENCIA DE LA CONCURRENCIA DE ACTIVIDADES PELIGROSAS
4.	REDUCCIÓN DE LA EVENTUAL INDEMNIZACIÓN COMO CONSECUENCIA DE LA INCIDENCIA DE LA CONDUCTA DE LUIS EDUARDO ROJAS SALGADO EN LA PRODUCCIÓN DEL DAÑO
5.	TASACIÓN EXORBITANTE DEL DAÑO MORAL
6.	IMPROCEDENCIA DEL RECONOCIMIENTO POR DAÑO A LA VIDA EN RELACIÓN
7.	IMPROCEDENCIA DEL RECONOCIMIENTO DEL LUCRO CESANTE
8.	FALTA DE PRIEBA E IMPROCEDENCIA DEL DAÑO EMERGENTE 
9.	GENÉRICA O INNOMINADA
10.	INEXISTENCIA DE OBLIGACIÓN DE INDEMNIZAR A CARGO DE ALLIANZ SEGUROS S.A. POR INCUMPLIMIENTO DE LAS CARGAS DEL ARTÍCULO 1077 DEL CÓDIGO DE COMERCIO
11.	RIESGOS EXPRESAMENTE EXCLUIDOS EN LA PÓLIZA DE SEGURO NO. 022912808/0
12.	IMPROCEDENCIA DE ACCEDER AL PAGO DE INTERESES MORATORIOS PREVISTOS EN EL ARTICULO 1080 DEL C.CO. 
13.	SUJECIÓN A LAS CONDICIONES PARTICULARES Y GENERALES DEL CONTRATO DE SEGURO EN LA QUE SE IDENTIFICA LA PÓLIZA, EL CLAUSULADO Y LOS AMPAROS
14.	EN CUALQUIER CASO, DE NINGUNA FORMA SE PODRÁ EXCEDER EL LÍMITE DEL VALOR ASEGURADO.
15.	DISPONIBILIDAD DEL VALOR ASEGURADO 
16.	GENÉRICA O INNOMINADA
EXCEPCIONES DE MERITO FRENTE AL LLAMAMIENTO EN GARANTÍA
17.	FALTA DE LEGITIMACIÓN EN LA CAUSA POR ACTIVA DE LUISA FERNANDA PRIETO LOZADA PARA LLAMAR EN GARANTÍA A ALLIANZ 
18.	RIESGOS EXPRESAMENTE EXCLUIDOS EN LA POLIZA DE SEGURO No. 022912808/0
19.	SUJECIÓN A LAS CONDICIONES PARTICULARES Y GENERALES DEL CONTRATO DE SEGURO EN LA QUE SE IDENTIFICA LA PÓLIZA, EL CLAUSULADO Y LOS AMPAROS
20.	EN CUALQUIER CASO, DE NINGUNA FORMA SE PODRÁ EXCEDER EL LÍMITE DEL VALOR ASEGURADO.
21.	DISPONIBILIDAD DEL SEGURO 
22.	GENÉRICA</t>
  </si>
  <si>
    <t>La liquidación objetiva de las pretensiones asciende a $ 64.205.880. Lo anterior de conformidad con las siguientes fundamentos fácticos y jurídicos:
• Daño emergente: $0 
No se reconocerá el daño emergente consolidado y alegado por la parte demandante, por concepto de honorarios profesionales pagados Dr. Jorge Humberto Mejía, quien emitió un dictamen de pérdida de capacidad laboral, teniendo en cuenta que no se aportó factura alguna que lo acredite a y en todo caso, los valores pretendidos no son consecuencia del accidente de tránsito, sino corresponden a gastos propios del proceso, los que podrían ser tasados dentro de una eventual liquidación de costas y por lo tanto no se puede incluir en la liquidación de la indemnización, porque se estaría reconociendo dos veces el mismo rubro. Igualmente, no se reconocerá el daño emergente futuro, que obedece a una cotización para la reparación de la motocicleta, por valor de 984366, toda vez que en el expediente no obra prueba idónea para acreditar el derecho de dominio sobre esa motocicleta, comoquiera que no se aporto el certificado de tradición de dicho rodante, expedido por la autoridad de tránsito competente, en consecuencia, el demandante no estaría legitimado para pedir la indemnización por el daño de dicho automotor.   
• Lucro cesante: $28.618.880
Lucro cesante: Se reconoce como lucro cesante la suma de $28.618.880. En primer lugar, se reconoce como lucro cesante consolidado la suma de $2.114.880, en aplicación a la fórmula establecida por la Corte Suprema de Justicia. En donde se tuvo en cuenta, Salario para el año 2023 y su respectiva indexación, los meses transcurridos desde el accidente a la fecha del informe, resta del 25% de costo de vida y porcentaje de PCL. El lucro cesante se reconoce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Así mismo, se reconoce como lucro cesante futuro la suma de $26,504,000, en aplicación a la fórmula establecida por la Corte Suprema de Justicia. En donde se tuvo en cuenta, Salario para el año 2023 y su respectiva indexación, los meses transcurridos desde el accidente a la fecha del informe, resta del 25% de costo de vida y porcentaje de PCL, la expectativa de vida de la victima de conformidad con lo establecido en la Resolución 1555 de 2010 y restando los meses ya reconocidos por concepto de lucro cesante consolidado.
• Daño a la vida en relación: $19.929.000
Se reconocerá la suma de $19.929.000 a favor del señor Rojas Salgado. Lo anterior, de acuerdo con la jurisprudencia de la Corte Suprema de Justicia en sentencia SC 072-2025, en la que se estableció como parámetro indicativo para la tasación del daño a la vida en relación un total de 200 SMMLV. No obstante, este valor debe evaluarse teniendo en cuenta las circunstancias de cada caso, considerando la naturaleza de la afectación sufrida por el demandante quién sufrió afectaciones por la fractura de tibia y peroné. En ese sentido y en aplicación al citado criterio jurisprudencial de la Corte Suprema de Justicia en Sentencia del 06/05/2016, SC5885-2016, quien tuvo lesiones similares a las del demandante, como consecuencia de un hecho de tránsito, por lo que es prudente reconocer la suma propuesta, teniendo en cuenta que el señor Luis Rojas presenta secuelas como dolor somático,  deformidad residual en sitio de fractura, aspectos que de acuerdo con el dictamen de PCL genera un rol laboral recortado, por restricciones para el manejo de carga, aspectos que podrían incidir negativamente en el desarrollo de las funciones cotidianas y eventualmente laborales de la víctima. 
• Daño moral: $15.658.000
Se tasará la suma de $15.658.000, a favor del señor Luis Eduardo Salgado. Lo anterior, de acuerdo con la jurisprudencia de la Corte Suprema de Justicia en sentencia SC 072-2025, en la que se estableció como parámetro indicativo para la tasación del daño moral un tope indemnizatorio de 100 SMMLV. En ese sentido, atendiendo a las circunstancias particulares del caso, debe advertirse que el señor Salgado tuvo una Pérdida de Capacidad Laboral del 11,40% como consecuencia de las lesiones sufridas: fractura de tibia y peroné. Por lo anterior, conforme lo permite la sentencia en mención, esto es, la verificación de cada caso concreto y tomando en consideración los demás parámetros jurisprudenciales establecidos por la Corte Suprema de Justicia, (Sentencia del 06/05/2016, SC5885-2016) quien determinó en un caso similar al que se estudia (accidente de tránsito), una indemnización para la víctima directa de $15.000.000. Por lo anterior, considerando que la víctima tuvo lesiones en su miembro inferior que llevaron a otorgarle 90 días de incapacidad médico legal provisional, y la intervención quirúrgica, es evidente que tal hecho implicó sufrimiento para el demandante y en consecuencia el valor propuesto corresponde a una tasación objetiva de las circunstancias propias del caso. 
• Deducible: 
No hay deducible en la póliza bajo al amparo de responsabilidad civil extracontractual.</t>
  </si>
  <si>
    <t>La contingencia se califica como EVENTUAL, debido a que si bien la póliza presta cobertura temporal y material dependerá del debate probatorio determinar la responsabilidad del asegurado. 
Lo primero que debe tenerse en consideración es que la Póliza de Seguro Automóviles Individual Livianos Particulares No. 022912808/0 cuya asegurada es la señora María Luisa Lozada de Prieto, presta cobertura temporal y material, de conformidad con los hechos y pretensiones expuestos en el libelo de la demanda. En cuanto a la cobertura temporal, debe señalarse que el accidente de tránsito se presentó el 15 de diciembre de 2023, dentro de la vigencia de la póliza comprendida desde el 16 de junio de 2023 hasta el 15 de junio de 2024. Además, la póliza brinda cobertura material, en tanto ampara la responsabilidad civil extracontractual, pretensión que se le endilga a la asegurada.
Por otra parte, en cuanto a la responsabilidad del asegurado en la ocurrencia del accidente, debe advertirse que, dependerá del debate probatorio establecer si existe responsabilidad en cabeza de la asegurada, teniendo en cuenta que en el Informe Policial de Accidente de Tránsito no se estableció a cuál conductor es atribuible la hipótesis no. 104: "adelantar invadiendo el carril de sentido contrario". Así mismo, de acuerdo con lo diagramado en el croquis, se advierte que, en su posición final, tanto la motocicleta como el vehículo asegurado se encontraban invadiendo el carril contrario, o que podría sugerir una colisión en zona de adelantamiento indebido, pero no determina por sí solo la culpa. Sin embargo, no puede perderse de vista en la trayectoria de la asegurada, se anteponía una señal vertical de pare, por lo que eventualmente podría reprocharse el hecho de no dar prelación al motociclista. En ese sentido, dependerá del debate probatorio, especialmente de la declaración de las partes, definir cual de los dos conductores contravino las normas de tránsito, lo cual tuvo como resultado el hecho objeto de litigio. Finalmente se destaca que el llamamiento en garantía fue formulado dentro del termino oportuno sin que se consolidara la prescripción y aunque dicho llamamiento se promovió por parte de las señoras María Luisa y Luisa Fernanda, solo la primera de ellas obra como asegurada en el contrato de seguro y no se evidencia causal de exclusión de cobertura. Por lo anterior, la contingencia se califica como EVENTUAL.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</si>
</sst>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10">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2" fillId="9" borderId="1" xfId="0" applyFont="1" applyFill="1" applyBorder="1" applyAlignment="1">
      <alignment horizontal="justify" vertical="top" wrapText="1"/>
    </xf>
    <xf numFmtId="0" fontId="0" fillId="9" borderId="0" xfId="0" applyFill="1"/>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9"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4" fillId="2" borderId="4" xfId="0" applyFont="1" applyFill="1" applyBorder="1" applyAlignment="1">
      <alignment horizontal="justify" vertical="top"/>
    </xf>
    <xf numFmtId="0" fontId="0" fillId="9" borderId="4" xfId="0" applyFill="1" applyBorder="1" applyAlignment="1">
      <alignment horizont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1994matia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34" sqref="B34:C34"/>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65" t="s">
        <v>0</v>
      </c>
      <c r="B1" s="65"/>
      <c r="C1" s="65"/>
    </row>
    <row r="2" spans="1:3" x14ac:dyDescent="0.35">
      <c r="A2" s="5" t="s">
        <v>1</v>
      </c>
      <c r="B2" s="70" t="s">
        <v>2</v>
      </c>
      <c r="C2" s="71"/>
    </row>
    <row r="3" spans="1:3" x14ac:dyDescent="0.35">
      <c r="A3" s="5" t="s">
        <v>3</v>
      </c>
      <c r="B3" s="66" t="s">
        <v>4</v>
      </c>
      <c r="C3" s="67"/>
    </row>
    <row r="4" spans="1:3" x14ac:dyDescent="0.35">
      <c r="A4" s="5" t="s">
        <v>5</v>
      </c>
      <c r="B4" s="66" t="s">
        <v>6</v>
      </c>
      <c r="C4" s="67"/>
    </row>
    <row r="5" spans="1:3" ht="31.5" customHeight="1" x14ac:dyDescent="0.35">
      <c r="A5" s="5" t="s">
        <v>7</v>
      </c>
      <c r="B5" s="66" t="s">
        <v>8</v>
      </c>
      <c r="C5" s="67"/>
    </row>
    <row r="6" spans="1:3" x14ac:dyDescent="0.35">
      <c r="A6" s="5" t="s">
        <v>9</v>
      </c>
      <c r="B6" s="61" t="s">
        <v>180</v>
      </c>
      <c r="C6" s="61"/>
    </row>
    <row r="7" spans="1:3" x14ac:dyDescent="0.35">
      <c r="A7" s="25" t="s">
        <v>11</v>
      </c>
      <c r="B7" s="66" t="s">
        <v>12</v>
      </c>
      <c r="C7" s="67"/>
    </row>
    <row r="8" spans="1:3" ht="23" customHeight="1" x14ac:dyDescent="0.35">
      <c r="A8" s="26" t="s">
        <v>13</v>
      </c>
      <c r="B8" s="61" t="s">
        <v>6</v>
      </c>
      <c r="C8" s="61"/>
    </row>
    <row r="9" spans="1:3" x14ac:dyDescent="0.35">
      <c r="A9" s="26" t="s">
        <v>14</v>
      </c>
      <c r="B9" s="73">
        <v>1003157726</v>
      </c>
      <c r="C9" s="61"/>
    </row>
    <row r="10" spans="1:3" x14ac:dyDescent="0.35">
      <c r="A10" s="26" t="s">
        <v>15</v>
      </c>
      <c r="B10" s="59" t="s">
        <v>16</v>
      </c>
      <c r="C10" s="59"/>
    </row>
    <row r="11" spans="1:3" ht="30" customHeight="1" x14ac:dyDescent="0.35">
      <c r="A11" s="27" t="s">
        <v>17</v>
      </c>
      <c r="B11" s="59" t="s">
        <v>18</v>
      </c>
      <c r="C11" s="59"/>
    </row>
    <row r="12" spans="1:3" ht="30" customHeight="1" x14ac:dyDescent="0.35">
      <c r="A12" s="5" t="s">
        <v>19</v>
      </c>
      <c r="B12" s="60" t="s">
        <v>20</v>
      </c>
      <c r="C12" s="59"/>
    </row>
    <row r="13" spans="1:3" x14ac:dyDescent="0.35">
      <c r="A13" s="5" t="s">
        <v>21</v>
      </c>
      <c r="B13" s="61" t="s">
        <v>18</v>
      </c>
      <c r="C13" s="61"/>
    </row>
    <row r="14" spans="1:3" x14ac:dyDescent="0.35">
      <c r="A14" s="5" t="s">
        <v>22</v>
      </c>
      <c r="B14" s="62" t="s">
        <v>23</v>
      </c>
      <c r="C14" s="61"/>
    </row>
    <row r="15" spans="1:3" x14ac:dyDescent="0.35">
      <c r="A15" s="5" t="s">
        <v>24</v>
      </c>
      <c r="B15" s="61" t="s">
        <v>25</v>
      </c>
      <c r="C15" s="61"/>
    </row>
    <row r="16" spans="1:3" x14ac:dyDescent="0.35">
      <c r="A16" s="5" t="s">
        <v>26</v>
      </c>
      <c r="B16" s="61" t="s">
        <v>27</v>
      </c>
      <c r="C16" s="61"/>
    </row>
    <row r="17" spans="1:3" ht="15" customHeight="1" x14ac:dyDescent="0.35">
      <c r="A17" s="5" t="s">
        <v>28</v>
      </c>
      <c r="B17" s="59" t="s">
        <v>29</v>
      </c>
      <c r="C17" s="59"/>
    </row>
    <row r="18" spans="1:3" x14ac:dyDescent="0.35">
      <c r="A18" s="5" t="s">
        <v>30</v>
      </c>
      <c r="B18" s="59" t="s">
        <v>18</v>
      </c>
      <c r="C18" s="59"/>
    </row>
    <row r="19" spans="1:3" ht="18.75" customHeight="1" x14ac:dyDescent="0.35">
      <c r="A19" s="5" t="s">
        <v>31</v>
      </c>
      <c r="B19" s="68" t="s">
        <v>18</v>
      </c>
      <c r="C19" s="69"/>
    </row>
    <row r="20" spans="1:3" x14ac:dyDescent="0.35">
      <c r="A20" s="5" t="s">
        <v>32</v>
      </c>
      <c r="B20" s="61">
        <v>1</v>
      </c>
      <c r="C20" s="61"/>
    </row>
    <row r="21" spans="1:3" ht="17.25" customHeight="1" x14ac:dyDescent="0.35">
      <c r="A21" s="5" t="s">
        <v>33</v>
      </c>
      <c r="B21" s="59" t="s">
        <v>34</v>
      </c>
      <c r="C21" s="59"/>
    </row>
    <row r="22" spans="1:3" x14ac:dyDescent="0.35">
      <c r="A22" s="53" t="s">
        <v>35</v>
      </c>
      <c r="B22" s="58" t="s">
        <v>36</v>
      </c>
      <c r="C22" s="58"/>
    </row>
    <row r="23" spans="1:3" x14ac:dyDescent="0.35">
      <c r="A23" s="26" t="s">
        <v>37</v>
      </c>
      <c r="B23" s="57" t="s">
        <v>38</v>
      </c>
      <c r="C23" s="55"/>
    </row>
    <row r="24" spans="1:3" x14ac:dyDescent="0.35">
      <c r="A24" s="26" t="s">
        <v>39</v>
      </c>
      <c r="B24" s="57" t="s">
        <v>40</v>
      </c>
      <c r="C24" s="55"/>
    </row>
    <row r="25" spans="1:3" x14ac:dyDescent="0.35">
      <c r="A25" s="72" t="s">
        <v>41</v>
      </c>
      <c r="B25" s="55" t="s">
        <v>42</v>
      </c>
      <c r="C25" s="56"/>
    </row>
    <row r="26" spans="1:3" x14ac:dyDescent="0.35">
      <c r="A26" s="72"/>
      <c r="B26" s="56"/>
      <c r="C26" s="56"/>
    </row>
    <row r="27" spans="1:3" ht="100.5" customHeight="1" x14ac:dyDescent="0.35">
      <c r="A27" s="72"/>
      <c r="B27" s="56"/>
      <c r="C27" s="56"/>
    </row>
    <row r="28" spans="1:3" x14ac:dyDescent="0.35">
      <c r="A28" s="26" t="s">
        <v>43</v>
      </c>
      <c r="B28" s="56" t="s">
        <v>214</v>
      </c>
      <c r="C28" s="56"/>
    </row>
    <row r="29" spans="1:3" x14ac:dyDescent="0.35">
      <c r="A29" s="26" t="s">
        <v>44</v>
      </c>
      <c r="B29" s="56">
        <v>41653029</v>
      </c>
      <c r="C29" s="56"/>
    </row>
    <row r="30" spans="1:3" x14ac:dyDescent="0.35">
      <c r="A30" s="26" t="s">
        <v>45</v>
      </c>
      <c r="B30" s="56" t="s">
        <v>46</v>
      </c>
      <c r="C30" s="56"/>
    </row>
    <row r="31" spans="1:3" x14ac:dyDescent="0.35">
      <c r="A31" s="26" t="s">
        <v>47</v>
      </c>
      <c r="B31" s="56" t="s">
        <v>215</v>
      </c>
      <c r="C31" s="56"/>
    </row>
    <row r="32" spans="1:3" x14ac:dyDescent="0.35">
      <c r="A32" s="26" t="s">
        <v>48</v>
      </c>
      <c r="B32" s="63" t="s">
        <v>49</v>
      </c>
      <c r="C32" s="64"/>
    </row>
    <row r="33" spans="1:3" x14ac:dyDescent="0.35">
      <c r="A33" s="5" t="s">
        <v>50</v>
      </c>
      <c r="B33" s="62" t="s">
        <v>216</v>
      </c>
      <c r="C33" s="62"/>
    </row>
    <row r="34" spans="1:3" ht="43.5" x14ac:dyDescent="0.35">
      <c r="A34" s="5" t="s">
        <v>51</v>
      </c>
      <c r="B34" s="62" t="s">
        <v>217</v>
      </c>
      <c r="C34" s="61"/>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0C84372-3459-4F59-8DA1-CBAAA5CACA13}"/>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zoomScaleNormal="100" workbookViewId="0">
      <selection activeCell="B18" sqref="B1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78" t="s">
        <v>52</v>
      </c>
      <c r="B1" s="78"/>
      <c r="C1" s="78"/>
    </row>
    <row r="2" spans="1:3" ht="15.75" customHeight="1" x14ac:dyDescent="0.35">
      <c r="A2" s="20" t="s">
        <v>53</v>
      </c>
      <c r="B2" s="79" t="s">
        <v>54</v>
      </c>
      <c r="C2" s="80"/>
    </row>
    <row r="3" spans="1:3" s="2" customFormat="1" x14ac:dyDescent="0.35">
      <c r="A3" s="5" t="s">
        <v>55</v>
      </c>
      <c r="B3" s="61" t="str">
        <f>'AUTOS  NOTA 322'!B2:C2</f>
        <v>11001400301120250007600</v>
      </c>
      <c r="C3" s="61"/>
    </row>
    <row r="4" spans="1:3" s="2" customFormat="1" x14ac:dyDescent="0.35">
      <c r="A4" s="5" t="s">
        <v>56</v>
      </c>
      <c r="B4" s="61" t="str">
        <f>'AUTOS  NOTA 322'!B3:C3</f>
        <v>Juzgado Once (11) Civil Municipal de Bogotá</v>
      </c>
      <c r="C4" s="61"/>
    </row>
    <row r="5" spans="1:3" s="2" customFormat="1" x14ac:dyDescent="0.35">
      <c r="A5" s="5" t="s">
        <v>57</v>
      </c>
      <c r="B5" s="61" t="str">
        <f>'AUTOS  NOTA 322'!B4:C4</f>
        <v>Luis Eduardo Rojas Salgado</v>
      </c>
      <c r="C5" s="61"/>
    </row>
    <row r="6" spans="1:3" s="2" customFormat="1" x14ac:dyDescent="0.35">
      <c r="A6" s="5" t="s">
        <v>58</v>
      </c>
      <c r="B6" s="61" t="str">
        <f>'AUTOS  NOTA 322'!B5:C5</f>
        <v>Luisa Fernanda Prieto Lozada (conductora), Maria Luisa Lozada de Prieto (propietaria) y Allianz Seguros S.A.</v>
      </c>
      <c r="C6" s="61"/>
    </row>
    <row r="7" spans="1:3" s="2" customFormat="1" x14ac:dyDescent="0.35">
      <c r="A7" s="5" t="s">
        <v>59</v>
      </c>
      <c r="B7" s="61" t="str">
        <f>'AUTOS  NOTA 322'!B6:C6</f>
        <v>LLAMADA EN GARANTIA</v>
      </c>
      <c r="C7" s="61"/>
    </row>
    <row r="8" spans="1:3" s="2" customFormat="1" x14ac:dyDescent="0.35">
      <c r="A8" s="29" t="s">
        <v>60</v>
      </c>
      <c r="B8" s="61" t="str">
        <f>'AUTOS  NOTA 322'!B7:C8</f>
        <v>Luis Eduardo Rojas Salgado</v>
      </c>
      <c r="C8" s="61"/>
    </row>
    <row r="9" spans="1:3" x14ac:dyDescent="0.35">
      <c r="A9" s="20" t="s">
        <v>61</v>
      </c>
      <c r="B9" s="61">
        <v>22912808</v>
      </c>
      <c r="C9" s="61"/>
    </row>
    <row r="10" spans="1:3" x14ac:dyDescent="0.35">
      <c r="A10" s="20" t="s">
        <v>62</v>
      </c>
      <c r="B10" s="66" t="s">
        <v>12</v>
      </c>
      <c r="C10" s="67"/>
    </row>
    <row r="11" spans="1:3" x14ac:dyDescent="0.35">
      <c r="A11" s="20" t="s">
        <v>63</v>
      </c>
      <c r="B11" s="88">
        <v>4000000000</v>
      </c>
      <c r="C11" s="89"/>
    </row>
    <row r="12" spans="1:3" x14ac:dyDescent="0.35">
      <c r="A12" s="20" t="s">
        <v>64</v>
      </c>
      <c r="B12" s="88">
        <v>0</v>
      </c>
      <c r="C12" s="89"/>
    </row>
    <row r="13" spans="1:3" x14ac:dyDescent="0.35">
      <c r="A13" s="20" t="s">
        <v>65</v>
      </c>
      <c r="B13" s="66" t="s">
        <v>66</v>
      </c>
      <c r="C13" s="67"/>
    </row>
    <row r="14" spans="1:3" x14ac:dyDescent="0.35">
      <c r="A14" s="20" t="s">
        <v>67</v>
      </c>
      <c r="B14" s="59" t="s">
        <v>68</v>
      </c>
      <c r="C14" s="61"/>
    </row>
    <row r="15" spans="1:3" x14ac:dyDescent="0.35">
      <c r="A15" s="20" t="s">
        <v>69</v>
      </c>
      <c r="B15" s="61" t="s">
        <v>70</v>
      </c>
      <c r="C15" s="61"/>
    </row>
    <row r="16" spans="1:3" x14ac:dyDescent="0.35">
      <c r="A16" s="20" t="s">
        <v>71</v>
      </c>
      <c r="B16" s="61" t="s">
        <v>70</v>
      </c>
      <c r="C16" s="61"/>
    </row>
    <row r="17" spans="1:3" x14ac:dyDescent="0.35">
      <c r="A17" s="92" t="s">
        <v>72</v>
      </c>
      <c r="B17" s="61" t="s">
        <v>73</v>
      </c>
      <c r="C17" s="61"/>
    </row>
    <row r="18" spans="1:3" x14ac:dyDescent="0.35">
      <c r="A18" s="93"/>
      <c r="B18" s="10" t="s">
        <v>68</v>
      </c>
      <c r="C18" s="10" t="s">
        <v>74</v>
      </c>
    </row>
    <row r="19" spans="1:3" x14ac:dyDescent="0.35">
      <c r="A19" s="93"/>
      <c r="B19" s="6" t="s">
        <v>75</v>
      </c>
      <c r="C19" s="6"/>
    </row>
    <row r="20" spans="1:3" x14ac:dyDescent="0.35">
      <c r="A20" s="93"/>
      <c r="B20" s="6"/>
      <c r="C20" s="6"/>
    </row>
    <row r="21" spans="1:3" x14ac:dyDescent="0.35">
      <c r="A21" s="94"/>
      <c r="B21" s="6"/>
      <c r="C21" s="6"/>
    </row>
    <row r="22" spans="1:3" x14ac:dyDescent="0.35">
      <c r="A22" s="20" t="s">
        <v>76</v>
      </c>
      <c r="B22" s="61"/>
      <c r="C22" s="61"/>
    </row>
    <row r="23" spans="1:3" x14ac:dyDescent="0.35">
      <c r="A23" s="20" t="s">
        <v>77</v>
      </c>
      <c r="B23" s="95"/>
      <c r="C23" s="96"/>
    </row>
    <row r="24" spans="1:3" x14ac:dyDescent="0.35">
      <c r="A24" s="20" t="s">
        <v>78</v>
      </c>
      <c r="B24" s="61" t="s">
        <v>79</v>
      </c>
      <c r="C24" s="61"/>
    </row>
    <row r="25" spans="1:3" x14ac:dyDescent="0.35">
      <c r="A25" s="20" t="s">
        <v>80</v>
      </c>
      <c r="B25" s="61"/>
      <c r="C25" s="61"/>
    </row>
    <row r="26" spans="1:3" x14ac:dyDescent="0.35">
      <c r="A26" s="20" t="s">
        <v>81</v>
      </c>
      <c r="B26" s="61"/>
      <c r="C26" s="61"/>
    </row>
    <row r="27" spans="1:3" x14ac:dyDescent="0.35">
      <c r="A27" s="19" t="s">
        <v>82</v>
      </c>
      <c r="B27" s="61"/>
      <c r="C27" s="61"/>
    </row>
    <row r="28" spans="1:3" x14ac:dyDescent="0.35">
      <c r="A28" s="90" t="s">
        <v>83</v>
      </c>
      <c r="B28" s="90"/>
      <c r="C28" s="90"/>
    </row>
    <row r="29" spans="1:3" x14ac:dyDescent="0.35">
      <c r="A29" s="74" t="s">
        <v>84</v>
      </c>
      <c r="B29" s="75"/>
      <c r="C29" s="11"/>
    </row>
    <row r="30" spans="1:3" x14ac:dyDescent="0.35">
      <c r="A30" s="74" t="s">
        <v>85</v>
      </c>
      <c r="B30" s="75"/>
      <c r="C30" s="11"/>
    </row>
    <row r="31" spans="1:3" x14ac:dyDescent="0.35">
      <c r="A31" s="74" t="s">
        <v>86</v>
      </c>
      <c r="B31" s="75"/>
      <c r="C31" s="12"/>
    </row>
    <row r="32" spans="1:3" x14ac:dyDescent="0.35">
      <c r="A32" s="74" t="s">
        <v>87</v>
      </c>
      <c r="B32" s="75"/>
      <c r="C32" s="11"/>
    </row>
    <row r="33" spans="1:3" x14ac:dyDescent="0.35">
      <c r="A33" s="74" t="s">
        <v>88</v>
      </c>
      <c r="B33" s="75"/>
      <c r="C33" s="11"/>
    </row>
    <row r="34" spans="1:3" x14ac:dyDescent="0.35">
      <c r="A34" s="74" t="s">
        <v>89</v>
      </c>
      <c r="B34" s="75"/>
      <c r="C34" s="13"/>
    </row>
    <row r="35" spans="1:3" x14ac:dyDescent="0.35">
      <c r="A35" s="76" t="s">
        <v>90</v>
      </c>
      <c r="B35" s="77"/>
      <c r="C35" s="14"/>
    </row>
    <row r="36" spans="1:3" x14ac:dyDescent="0.35">
      <c r="A36" s="76" t="s">
        <v>91</v>
      </c>
      <c r="B36" s="77"/>
      <c r="C36" s="15"/>
    </row>
    <row r="37" spans="1:3" x14ac:dyDescent="0.35">
      <c r="A37" s="81" t="s">
        <v>92</v>
      </c>
      <c r="B37" s="82"/>
      <c r="C37" s="15"/>
    </row>
    <row r="38" spans="1:3" x14ac:dyDescent="0.35">
      <c r="A38" s="83"/>
      <c r="B38" s="84"/>
      <c r="C38" s="15"/>
    </row>
    <row r="39" spans="1:3" x14ac:dyDescent="0.35">
      <c r="A39" s="85"/>
      <c r="B39" s="86"/>
      <c r="C39" s="15"/>
    </row>
    <row r="40" spans="1:3" x14ac:dyDescent="0.35">
      <c r="A40" s="87" t="s">
        <v>93</v>
      </c>
      <c r="B40" s="87"/>
      <c r="C40" s="87"/>
    </row>
    <row r="41" spans="1:3" x14ac:dyDescent="0.35">
      <c r="A41" s="17" t="s">
        <v>94</v>
      </c>
      <c r="B41" s="18"/>
      <c r="C41" s="15"/>
    </row>
    <row r="42" spans="1:3" x14ac:dyDescent="0.35">
      <c r="A42" s="76" t="s">
        <v>95</v>
      </c>
      <c r="B42" s="77"/>
      <c r="C42" s="15"/>
    </row>
    <row r="43" spans="1:3" x14ac:dyDescent="0.35">
      <c r="A43" s="76" t="s">
        <v>96</v>
      </c>
      <c r="B43" s="77"/>
      <c r="C43" s="15"/>
    </row>
    <row r="44" spans="1:3" x14ac:dyDescent="0.35">
      <c r="A44" s="17" t="s">
        <v>97</v>
      </c>
      <c r="B44" s="18"/>
      <c r="C44" s="15"/>
    </row>
    <row r="45" spans="1:3" x14ac:dyDescent="0.35">
      <c r="A45" s="17" t="s">
        <v>98</v>
      </c>
      <c r="B45" s="18"/>
      <c r="C45" s="15"/>
    </row>
    <row r="46" spans="1:3" x14ac:dyDescent="0.35">
      <c r="A46" s="76" t="s">
        <v>99</v>
      </c>
      <c r="B46" s="77"/>
      <c r="C46" s="15"/>
    </row>
    <row r="47" spans="1:3" x14ac:dyDescent="0.35">
      <c r="A47" s="17" t="s">
        <v>100</v>
      </c>
      <c r="B47" s="16"/>
      <c r="C47" s="15"/>
    </row>
    <row r="48" spans="1:3" x14ac:dyDescent="0.35">
      <c r="A48" s="76" t="s">
        <v>101</v>
      </c>
      <c r="B48" s="77"/>
      <c r="C48" s="15"/>
    </row>
    <row r="49" spans="1:3" x14ac:dyDescent="0.35">
      <c r="A49" s="76" t="s">
        <v>102</v>
      </c>
      <c r="B49" s="77"/>
      <c r="C49" s="15"/>
    </row>
    <row r="50" spans="1:3" x14ac:dyDescent="0.35">
      <c r="A50" s="76" t="s">
        <v>92</v>
      </c>
      <c r="B50" s="77"/>
      <c r="C50" s="15"/>
    </row>
    <row r="51" spans="1:3" x14ac:dyDescent="0.35">
      <c r="A51" s="91" t="s">
        <v>103</v>
      </c>
      <c r="B51" s="91"/>
      <c r="C51" s="54" t="s">
        <v>104</v>
      </c>
    </row>
  </sheetData>
  <mergeCells count="42">
    <mergeCell ref="A51:B5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3EAE3178-BB3F-4855-811F-8811D002D7DF}">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zoomScale="55" zoomScaleNormal="55" workbookViewId="0">
      <selection activeCell="B22" sqref="B22"/>
    </sheetView>
  </sheetViews>
  <sheetFormatPr baseColWidth="10" defaultColWidth="0" defaultRowHeight="14.5" x14ac:dyDescent="0.35"/>
  <cols>
    <col min="1" max="1" width="70" style="41" customWidth="1"/>
    <col min="2" max="2" width="35.453125" style="41" customWidth="1"/>
    <col min="3" max="3" width="164" style="41" customWidth="1"/>
    <col min="4" max="8" width="11.453125" style="41" hidden="1" customWidth="1"/>
    <col min="9" max="9" width="12" style="41" hidden="1" customWidth="1"/>
    <col min="10" max="16384" width="11.453125" style="41" hidden="1"/>
  </cols>
  <sheetData>
    <row r="1" spans="1:9" ht="26" x14ac:dyDescent="0.35">
      <c r="A1" s="101" t="s">
        <v>105</v>
      </c>
      <c r="B1" s="101"/>
      <c r="C1" s="101"/>
    </row>
    <row r="2" spans="1:9" ht="15" customHeight="1" x14ac:dyDescent="0.35">
      <c r="A2" s="33" t="s">
        <v>53</v>
      </c>
      <c r="B2" s="102" t="str">
        <f>'AUTOS NOTA 321'!B2:C2</f>
        <v>SINIESTRO 134508211   APL  214733</v>
      </c>
      <c r="C2" s="103"/>
    </row>
    <row r="3" spans="1:9" x14ac:dyDescent="0.35">
      <c r="A3" s="34" t="s">
        <v>55</v>
      </c>
      <c r="B3" s="106" t="str">
        <f>'AUTOS  NOTA 322'!B2:C2</f>
        <v>11001400301120250007600</v>
      </c>
      <c r="C3" s="106"/>
    </row>
    <row r="4" spans="1:9" x14ac:dyDescent="0.35">
      <c r="A4" s="34" t="s">
        <v>56</v>
      </c>
      <c r="B4" s="106" t="str">
        <f>'AUTOS  NOTA 322'!B3:C3</f>
        <v>Juzgado Once (11) Civil Municipal de Bogotá</v>
      </c>
      <c r="C4" s="106"/>
    </row>
    <row r="5" spans="1:9" x14ac:dyDescent="0.35">
      <c r="A5" s="34" t="s">
        <v>57</v>
      </c>
      <c r="B5" s="106" t="str">
        <f>'AUTOS  NOTA 322'!B4:C4</f>
        <v>Luis Eduardo Rojas Salgado</v>
      </c>
      <c r="C5" s="106"/>
    </row>
    <row r="6" spans="1:9" ht="15" customHeight="1" x14ac:dyDescent="0.35">
      <c r="A6" s="34" t="s">
        <v>58</v>
      </c>
      <c r="B6" s="106" t="str">
        <f>'AUTOS  NOTA 322'!B5:C5</f>
        <v>Luisa Fernanda Prieto Lozada (conductora), Maria Luisa Lozada de Prieto (propietaria) y Allianz Seguros S.A.</v>
      </c>
      <c r="C6" s="106"/>
    </row>
    <row r="7" spans="1:9" x14ac:dyDescent="0.35">
      <c r="A7" s="34" t="s">
        <v>59</v>
      </c>
      <c r="B7" s="106" t="str">
        <f>'AUTOS  NOTA 322'!B6:C6</f>
        <v>LLAMADA EN GARANTIA</v>
      </c>
      <c r="C7" s="106"/>
    </row>
    <row r="8" spans="1:9" x14ac:dyDescent="0.35">
      <c r="A8" s="36" t="s">
        <v>60</v>
      </c>
      <c r="B8" s="106" t="str">
        <f>'AUTOS  NOTA 322'!B7:C8</f>
        <v>Luis Eduardo Rojas Salgado</v>
      </c>
      <c r="C8" s="106"/>
    </row>
    <row r="9" spans="1:9" x14ac:dyDescent="0.35">
      <c r="A9" s="34" t="s">
        <v>106</v>
      </c>
      <c r="B9" s="99">
        <f>SUM(C11,C12,C14,C15,C17)</f>
        <v>90781790</v>
      </c>
      <c r="C9" s="100"/>
    </row>
    <row r="10" spans="1:9" x14ac:dyDescent="0.35">
      <c r="A10" s="107" t="s">
        <v>107</v>
      </c>
      <c r="B10" s="104" t="s">
        <v>108</v>
      </c>
      <c r="C10" s="105"/>
    </row>
    <row r="11" spans="1:9" x14ac:dyDescent="0.35">
      <c r="A11" s="107"/>
      <c r="B11" s="35" t="s">
        <v>109</v>
      </c>
      <c r="C11" s="30">
        <v>39324924</v>
      </c>
    </row>
    <row r="12" spans="1:9" x14ac:dyDescent="0.35">
      <c r="A12" s="107"/>
      <c r="B12" s="35" t="s">
        <v>110</v>
      </c>
      <c r="C12" s="30">
        <v>1634366</v>
      </c>
    </row>
    <row r="13" spans="1:9" x14ac:dyDescent="0.35">
      <c r="A13" s="107"/>
      <c r="B13" s="104"/>
      <c r="C13" s="105"/>
    </row>
    <row r="14" spans="1:9" x14ac:dyDescent="0.35">
      <c r="A14" s="107"/>
      <c r="B14" s="35" t="s">
        <v>111</v>
      </c>
      <c r="C14" s="38">
        <v>28470000</v>
      </c>
    </row>
    <row r="15" spans="1:9" x14ac:dyDescent="0.35">
      <c r="A15" s="107"/>
      <c r="B15" s="35" t="s">
        <v>112</v>
      </c>
      <c r="C15" s="38">
        <v>21352500</v>
      </c>
      <c r="E15" s="41" t="s">
        <v>113</v>
      </c>
      <c r="F15" s="42">
        <v>0.7</v>
      </c>
    </row>
    <row r="16" spans="1:9" x14ac:dyDescent="0.35">
      <c r="A16" s="107"/>
      <c r="B16" s="104" t="s">
        <v>114</v>
      </c>
      <c r="C16" s="105"/>
      <c r="E16" s="41" t="s">
        <v>115</v>
      </c>
      <c r="F16" s="43">
        <v>0.3</v>
      </c>
      <c r="I16" s="44"/>
    </row>
    <row r="17" spans="1:9" x14ac:dyDescent="0.35">
      <c r="A17" s="107"/>
      <c r="B17" s="35"/>
      <c r="C17" s="39"/>
      <c r="F17" s="45"/>
      <c r="I17" s="44"/>
    </row>
    <row r="18" spans="1:9" ht="23.25" customHeight="1" x14ac:dyDescent="0.35">
      <c r="A18" s="37" t="s">
        <v>116</v>
      </c>
      <c r="B18" s="102" t="s">
        <v>115</v>
      </c>
      <c r="C18" s="103"/>
    </row>
    <row r="19" spans="1:9" ht="29" x14ac:dyDescent="0.35">
      <c r="A19" s="34" t="s">
        <v>118</v>
      </c>
      <c r="B19" s="115" t="s">
        <v>220</v>
      </c>
      <c r="C19" s="116"/>
    </row>
    <row r="20" spans="1:9" ht="15" customHeight="1" x14ac:dyDescent="0.35">
      <c r="A20" s="46" t="s">
        <v>119</v>
      </c>
      <c r="B20" s="112">
        <f>((C22+C23+C25+C26+C30+C28+C32+C34+C29+C33)-C37-C38)*C36*C39</f>
        <v>64205880</v>
      </c>
      <c r="C20" s="112"/>
    </row>
    <row r="21" spans="1:9" x14ac:dyDescent="0.35">
      <c r="A21" s="37" t="s">
        <v>120</v>
      </c>
      <c r="B21" s="117" t="s">
        <v>108</v>
      </c>
      <c r="C21" s="118"/>
    </row>
    <row r="22" spans="1:9" x14ac:dyDescent="0.35">
      <c r="A22" s="110"/>
      <c r="B22" s="35" t="s">
        <v>109</v>
      </c>
      <c r="C22" s="30">
        <v>28618880</v>
      </c>
    </row>
    <row r="23" spans="1:9" x14ac:dyDescent="0.35">
      <c r="A23" s="111"/>
      <c r="B23" s="35" t="s">
        <v>110</v>
      </c>
      <c r="C23" s="30">
        <v>0</v>
      </c>
    </row>
    <row r="24" spans="1:9" x14ac:dyDescent="0.35">
      <c r="A24" s="111"/>
      <c r="B24" s="104" t="s">
        <v>121</v>
      </c>
      <c r="C24" s="105"/>
    </row>
    <row r="25" spans="1:9" x14ac:dyDescent="0.35">
      <c r="A25" s="111"/>
      <c r="B25" s="35" t="s">
        <v>111</v>
      </c>
      <c r="C25" s="30">
        <v>15658000</v>
      </c>
    </row>
    <row r="26" spans="1:9" ht="29" customHeight="1" x14ac:dyDescent="0.35">
      <c r="A26" s="111"/>
      <c r="B26" s="35" t="s">
        <v>122</v>
      </c>
      <c r="C26" s="30">
        <v>19929000</v>
      </c>
    </row>
    <row r="27" spans="1:9" x14ac:dyDescent="0.35">
      <c r="A27" s="111"/>
      <c r="B27" s="104" t="s">
        <v>123</v>
      </c>
      <c r="C27" s="105"/>
    </row>
    <row r="28" spans="1:9" x14ac:dyDescent="0.35">
      <c r="A28" s="111"/>
      <c r="B28" s="35" t="s">
        <v>124</v>
      </c>
      <c r="C28" s="30">
        <v>0</v>
      </c>
    </row>
    <row r="29" spans="1:9" x14ac:dyDescent="0.35">
      <c r="A29" s="111"/>
      <c r="B29" s="35" t="s">
        <v>109</v>
      </c>
      <c r="C29" s="30"/>
    </row>
    <row r="30" spans="1:9" x14ac:dyDescent="0.35">
      <c r="A30" s="111"/>
      <c r="B30" s="35" t="s">
        <v>110</v>
      </c>
      <c r="C30" s="30">
        <v>0</v>
      </c>
    </row>
    <row r="31" spans="1:9" x14ac:dyDescent="0.35">
      <c r="A31" s="111"/>
      <c r="B31" s="104" t="s">
        <v>125</v>
      </c>
      <c r="C31" s="105"/>
    </row>
    <row r="32" spans="1:9" x14ac:dyDescent="0.35">
      <c r="A32" s="111"/>
      <c r="B32" s="35"/>
      <c r="C32" s="30"/>
    </row>
    <row r="33" spans="1:3" x14ac:dyDescent="0.35">
      <c r="A33" s="111"/>
      <c r="B33" s="35" t="s">
        <v>109</v>
      </c>
      <c r="C33" s="30">
        <v>0</v>
      </c>
    </row>
    <row r="34" spans="1:3" x14ac:dyDescent="0.35">
      <c r="A34" s="111"/>
      <c r="B34" s="35" t="s">
        <v>110</v>
      </c>
      <c r="C34" s="30">
        <v>0</v>
      </c>
    </row>
    <row r="35" spans="1:3" x14ac:dyDescent="0.35">
      <c r="A35" s="111"/>
      <c r="B35" s="104" t="s">
        <v>126</v>
      </c>
      <c r="C35" s="105"/>
    </row>
    <row r="36" spans="1:3" x14ac:dyDescent="0.35">
      <c r="A36" s="111"/>
      <c r="B36" s="35" t="s">
        <v>127</v>
      </c>
      <c r="C36" s="31">
        <v>1</v>
      </c>
    </row>
    <row r="37" spans="1:3" x14ac:dyDescent="0.35">
      <c r="A37" s="111"/>
      <c r="B37" s="35" t="s">
        <v>64</v>
      </c>
      <c r="C37" s="32">
        <v>0</v>
      </c>
    </row>
    <row r="38" spans="1:3" x14ac:dyDescent="0.35">
      <c r="A38" s="111"/>
      <c r="B38" s="35" t="s">
        <v>128</v>
      </c>
      <c r="C38" s="32"/>
    </row>
    <row r="39" spans="1:3" x14ac:dyDescent="0.35">
      <c r="A39" s="111"/>
      <c r="B39" s="35" t="s">
        <v>129</v>
      </c>
      <c r="C39" s="31">
        <v>1</v>
      </c>
    </row>
    <row r="40" spans="1:3" x14ac:dyDescent="0.35">
      <c r="A40" s="47" t="s">
        <v>130</v>
      </c>
      <c r="B40" s="112">
        <f>IFERROR(B20*(VLOOKUP(B18,E15:F17,2,0)),16666)</f>
        <v>19261764</v>
      </c>
      <c r="C40" s="112"/>
    </row>
    <row r="41" spans="1:3" ht="93" customHeight="1" x14ac:dyDescent="0.35">
      <c r="A41" s="34" t="s">
        <v>131</v>
      </c>
      <c r="B41" s="113" t="s">
        <v>219</v>
      </c>
      <c r="C41" s="114"/>
    </row>
    <row r="42" spans="1:3" ht="211.5" customHeight="1" x14ac:dyDescent="0.35">
      <c r="A42" s="34" t="s">
        <v>132</v>
      </c>
      <c r="B42" s="108" t="s">
        <v>218</v>
      </c>
      <c r="C42" s="109"/>
    </row>
    <row r="45" spans="1:3" ht="26" x14ac:dyDescent="0.35">
      <c r="A45" s="97" t="s">
        <v>133</v>
      </c>
      <c r="B45" s="97"/>
      <c r="C45" s="97"/>
    </row>
    <row r="46" spans="1:3" x14ac:dyDescent="0.35">
      <c r="A46" s="98" t="s">
        <v>134</v>
      </c>
      <c r="B46" s="98"/>
      <c r="C46" s="98"/>
    </row>
    <row r="47" spans="1:3" x14ac:dyDescent="0.35">
      <c r="A47" s="48" t="s">
        <v>135</v>
      </c>
      <c r="B47" s="48" t="s">
        <v>136</v>
      </c>
      <c r="C47" s="49" t="s">
        <v>137</v>
      </c>
    </row>
    <row r="48" spans="1:3" x14ac:dyDescent="0.35">
      <c r="A48" s="50" t="s">
        <v>138</v>
      </c>
      <c r="B48" s="51" t="s">
        <v>139</v>
      </c>
      <c r="C48" s="50" t="s">
        <v>140</v>
      </c>
    </row>
    <row r="49" spans="1:3" ht="37.5" x14ac:dyDescent="0.35">
      <c r="A49" s="50" t="s">
        <v>141</v>
      </c>
      <c r="B49" s="51" t="s">
        <v>139</v>
      </c>
      <c r="C49" s="50" t="s">
        <v>142</v>
      </c>
    </row>
    <row r="50" spans="1:3" ht="25" x14ac:dyDescent="0.35">
      <c r="A50" s="50" t="s">
        <v>143</v>
      </c>
      <c r="B50" s="51" t="s">
        <v>139</v>
      </c>
      <c r="C50" s="50" t="s">
        <v>144</v>
      </c>
    </row>
    <row r="51" spans="1:3" x14ac:dyDescent="0.35">
      <c r="A51" s="50" t="s">
        <v>145</v>
      </c>
      <c r="B51" s="51" t="s">
        <v>139</v>
      </c>
      <c r="C51" s="50" t="s">
        <v>146</v>
      </c>
    </row>
    <row r="52" spans="1:3" x14ac:dyDescent="0.35">
      <c r="A52" s="50" t="s">
        <v>147</v>
      </c>
      <c r="B52" s="51" t="s">
        <v>139</v>
      </c>
      <c r="C52" s="52"/>
    </row>
    <row r="53" spans="1:3" x14ac:dyDescent="0.35">
      <c r="A53" s="50" t="s">
        <v>148</v>
      </c>
      <c r="B53" s="51"/>
      <c r="C53" s="50" t="s">
        <v>149</v>
      </c>
    </row>
    <row r="54" spans="1:3" ht="25" x14ac:dyDescent="0.35">
      <c r="A54" s="50" t="s">
        <v>150</v>
      </c>
      <c r="B54" s="51" t="s">
        <v>139</v>
      </c>
      <c r="C54" s="50" t="s">
        <v>151</v>
      </c>
    </row>
    <row r="55" spans="1:3" x14ac:dyDescent="0.35">
      <c r="A55" s="50" t="s">
        <v>152</v>
      </c>
      <c r="B55" s="51" t="s">
        <v>139</v>
      </c>
      <c r="C55" s="52" t="s">
        <v>153</v>
      </c>
    </row>
    <row r="56" spans="1:3" ht="25" x14ac:dyDescent="0.35">
      <c r="A56" s="50" t="s">
        <v>154</v>
      </c>
      <c r="B56" s="51" t="s">
        <v>139</v>
      </c>
      <c r="C56" s="52" t="s">
        <v>155</v>
      </c>
    </row>
    <row r="57" spans="1:3" ht="25" x14ac:dyDescent="0.35">
      <c r="A57" s="50" t="s">
        <v>156</v>
      </c>
      <c r="B57" s="51" t="s">
        <v>139</v>
      </c>
      <c r="C57" s="52" t="s">
        <v>157</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78" t="s">
        <v>158</v>
      </c>
      <c r="B1" s="78"/>
      <c r="C1" s="78"/>
    </row>
    <row r="2" spans="1:3" x14ac:dyDescent="0.35">
      <c r="A2" s="20" t="s">
        <v>53</v>
      </c>
      <c r="B2" s="95" t="str">
        <f>'AUTOS NOTA 324-478'!B2:C2</f>
        <v>SINIESTRO 134508211   APL  214733</v>
      </c>
      <c r="C2" s="96"/>
    </row>
    <row r="3" spans="1:3" x14ac:dyDescent="0.35">
      <c r="A3" s="5" t="s">
        <v>55</v>
      </c>
      <c r="B3" s="61" t="str">
        <f>'AUTOS  NOTA 322'!B2:C2</f>
        <v>11001400301120250007600</v>
      </c>
      <c r="C3" s="61"/>
    </row>
    <row r="4" spans="1:3" x14ac:dyDescent="0.35">
      <c r="A4" s="5" t="s">
        <v>56</v>
      </c>
      <c r="B4" s="61" t="str">
        <f>'AUTOS  NOTA 322'!B3:C3</f>
        <v>Juzgado Once (11) Civil Municipal de Bogotá</v>
      </c>
      <c r="C4" s="61"/>
    </row>
    <row r="5" spans="1:3" x14ac:dyDescent="0.35">
      <c r="A5" s="5" t="s">
        <v>57</v>
      </c>
      <c r="B5" s="61" t="str">
        <f>'AUTOS  NOTA 322'!B4:C4</f>
        <v>Luis Eduardo Rojas Salgado</v>
      </c>
      <c r="C5" s="61"/>
    </row>
    <row r="6" spans="1:3" ht="15" customHeight="1" x14ac:dyDescent="0.35">
      <c r="A6" s="5" t="s">
        <v>58</v>
      </c>
      <c r="B6" s="61" t="str">
        <f>'AUTOS  NOTA 322'!B5:C5</f>
        <v>Luisa Fernanda Prieto Lozada (conductora), Maria Luisa Lozada de Prieto (propietaria) y Allianz Seguros S.A.</v>
      </c>
      <c r="C6" s="61"/>
    </row>
    <row r="7" spans="1:3" ht="15" customHeight="1" x14ac:dyDescent="0.35">
      <c r="A7" s="5" t="s">
        <v>59</v>
      </c>
      <c r="B7" s="61" t="str">
        <f>'AUTOS  NOTA 322'!B6:C6</f>
        <v>LLAMADA EN GARANTIA</v>
      </c>
      <c r="C7" s="61"/>
    </row>
    <row r="8" spans="1:3" ht="15" customHeight="1" x14ac:dyDescent="0.35">
      <c r="A8" s="29" t="s">
        <v>60</v>
      </c>
      <c r="B8" s="61" t="str">
        <f>'AUTOS  NOTA 322'!B7:C8</f>
        <v>Luis Eduardo Rojas Salgado</v>
      </c>
      <c r="C8" s="61"/>
    </row>
    <row r="9" spans="1:3" ht="19" customHeight="1" x14ac:dyDescent="0.35">
      <c r="A9" s="5" t="s">
        <v>159</v>
      </c>
      <c r="B9" s="61" t="s">
        <v>113</v>
      </c>
      <c r="C9" s="61"/>
    </row>
    <row r="10" spans="1:3" x14ac:dyDescent="0.35">
      <c r="A10" s="7" t="s">
        <v>120</v>
      </c>
      <c r="B10" s="121">
        <f>'AUTOS NOTA 324-478'!B20:C20</f>
        <v>64205880</v>
      </c>
      <c r="C10" s="121"/>
    </row>
    <row r="11" spans="1:3" x14ac:dyDescent="0.35">
      <c r="A11" s="7" t="s">
        <v>160</v>
      </c>
      <c r="B11" s="122">
        <f>'AUTOS NOTA 324-478'!B40:C40</f>
        <v>19261764</v>
      </c>
      <c r="C11" s="61"/>
    </row>
    <row r="12" spans="1:3" ht="29" x14ac:dyDescent="0.35">
      <c r="A12" s="7" t="s">
        <v>161</v>
      </c>
      <c r="B12" s="119"/>
      <c r="C12" s="120"/>
    </row>
    <row r="13" spans="1:3" ht="43.5" x14ac:dyDescent="0.35">
      <c r="A13" s="5" t="s">
        <v>162</v>
      </c>
      <c r="B13" s="61"/>
      <c r="C13" s="61"/>
    </row>
    <row r="14" spans="1:3" ht="43.5" x14ac:dyDescent="0.35">
      <c r="A14" s="5" t="s">
        <v>163</v>
      </c>
      <c r="B14" s="61"/>
      <c r="C14" s="61"/>
    </row>
    <row r="15" spans="1:3" x14ac:dyDescent="0.35">
      <c r="A15" s="5" t="s">
        <v>164</v>
      </c>
      <c r="B15" s="6"/>
      <c r="C15" s="6"/>
    </row>
    <row r="16" spans="1:3" x14ac:dyDescent="0.35">
      <c r="A16" s="7" t="s">
        <v>165</v>
      </c>
      <c r="B16" s="61"/>
      <c r="C16" s="61"/>
    </row>
    <row r="17" spans="1:3" x14ac:dyDescent="0.35">
      <c r="A17" s="6" t="s">
        <v>166</v>
      </c>
      <c r="B17" s="120"/>
      <c r="C17" s="120"/>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78" t="s">
        <v>167</v>
      </c>
      <c r="B1" s="78"/>
      <c r="C1" s="78"/>
    </row>
    <row r="2" spans="1:3" x14ac:dyDescent="0.35">
      <c r="A2" s="40" t="s">
        <v>53</v>
      </c>
      <c r="B2" s="95" t="str">
        <f>'AUTOS NOTA 321'!B2:C2</f>
        <v>SINIESTRO 134508211   APL  214733</v>
      </c>
      <c r="C2" s="96"/>
    </row>
    <row r="3" spans="1:3" x14ac:dyDescent="0.35">
      <c r="A3" s="5" t="s">
        <v>55</v>
      </c>
      <c r="B3" s="61" t="str">
        <f>'AUTOS  NOTA 322'!B2:C2</f>
        <v>11001400301120250007600</v>
      </c>
      <c r="C3" s="61"/>
    </row>
    <row r="4" spans="1:3" x14ac:dyDescent="0.35">
      <c r="A4" s="5" t="s">
        <v>56</v>
      </c>
      <c r="B4" s="61" t="str">
        <f>'AUTOS  NOTA 322'!B3:C3</f>
        <v>Juzgado Once (11) Civil Municipal de Bogotá</v>
      </c>
      <c r="C4" s="61"/>
    </row>
    <row r="5" spans="1:3" x14ac:dyDescent="0.35">
      <c r="A5" s="5" t="s">
        <v>57</v>
      </c>
      <c r="B5" s="61" t="str">
        <f>'AUTOS  NOTA 322'!B4:C4</f>
        <v>Luis Eduardo Rojas Salgado</v>
      </c>
      <c r="C5" s="61"/>
    </row>
    <row r="6" spans="1:3" x14ac:dyDescent="0.35">
      <c r="A6" s="5" t="s">
        <v>58</v>
      </c>
      <c r="B6" s="61" t="str">
        <f>'AUTOS  NOTA 322'!B5:C5</f>
        <v>Luisa Fernanda Prieto Lozada (conductora), Maria Luisa Lozada de Prieto (propietaria) y Allianz Seguros S.A.</v>
      </c>
      <c r="C6" s="61"/>
    </row>
    <row r="7" spans="1:3" x14ac:dyDescent="0.35">
      <c r="A7" s="5" t="s">
        <v>59</v>
      </c>
      <c r="B7" s="61" t="str">
        <f>'AUTOS  NOTA 322'!B6:C6</f>
        <v>LLAMADA EN GARANTIA</v>
      </c>
      <c r="C7" s="61"/>
    </row>
    <row r="8" spans="1:3" x14ac:dyDescent="0.35">
      <c r="A8" s="5" t="s">
        <v>159</v>
      </c>
      <c r="B8" s="61" t="str">
        <f>'AUTOS NOTA 324-478'!B18:C18</f>
        <v>EVENTUAL</v>
      </c>
      <c r="C8" s="61"/>
    </row>
    <row r="9" spans="1:3" x14ac:dyDescent="0.35">
      <c r="A9" s="7" t="s">
        <v>120</v>
      </c>
      <c r="B9" s="121">
        <f>'AUTOS NOTA 324-478'!B20:C20</f>
        <v>64205880</v>
      </c>
      <c r="C9" s="121"/>
    </row>
    <row r="10" spans="1:3" x14ac:dyDescent="0.35">
      <c r="A10" s="5" t="s">
        <v>168</v>
      </c>
      <c r="B10" s="124">
        <v>0</v>
      </c>
      <c r="C10" s="124"/>
    </row>
    <row r="11" spans="1:3" ht="30" customHeight="1" x14ac:dyDescent="0.35">
      <c r="A11" s="5" t="s">
        <v>169</v>
      </c>
      <c r="B11" s="61"/>
      <c r="C11" s="61"/>
    </row>
    <row r="12" spans="1:3" x14ac:dyDescent="0.35">
      <c r="A12" s="5" t="s">
        <v>170</v>
      </c>
      <c r="B12" s="123"/>
      <c r="C12" s="123"/>
    </row>
    <row r="13" spans="1:3" x14ac:dyDescent="0.35">
      <c r="A13" s="5" t="s">
        <v>171</v>
      </c>
      <c r="B13" s="61"/>
      <c r="C13" s="61"/>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5" x14ac:dyDescent="0.35"/>
  <cols>
    <col min="1" max="1" width="72.81640625" customWidth="1"/>
    <col min="2" max="2" width="39.81640625" customWidth="1"/>
    <col min="3" max="3" width="96.36328125" customWidth="1"/>
    <col min="4" max="16384" width="11.453125" hidden="1"/>
  </cols>
  <sheetData>
    <row r="1" spans="1:6" ht="26" x14ac:dyDescent="0.35">
      <c r="A1" s="78" t="s">
        <v>172</v>
      </c>
      <c r="B1" s="78"/>
      <c r="C1" s="78"/>
    </row>
    <row r="2" spans="1:6" x14ac:dyDescent="0.35">
      <c r="A2" s="20" t="s">
        <v>53</v>
      </c>
      <c r="B2" s="95" t="str">
        <f>'AUTOS NOTA 321'!B2:C2</f>
        <v>SINIESTRO 134508211   APL  214733</v>
      </c>
      <c r="C2" s="96"/>
    </row>
    <row r="3" spans="1:6" x14ac:dyDescent="0.35">
      <c r="A3" s="5" t="s">
        <v>55</v>
      </c>
      <c r="B3" s="61" t="str">
        <f>'AUTOS  NOTA 322'!B2:C2</f>
        <v>11001400301120250007600</v>
      </c>
      <c r="C3" s="61"/>
    </row>
    <row r="4" spans="1:6" x14ac:dyDescent="0.35">
      <c r="A4" s="5" t="s">
        <v>56</v>
      </c>
      <c r="B4" s="61" t="str">
        <f>'AUTOS  NOTA 322'!B3:C3</f>
        <v>Juzgado Once (11) Civil Municipal de Bogotá</v>
      </c>
      <c r="C4" s="61"/>
    </row>
    <row r="5" spans="1:6" ht="15" customHeight="1" x14ac:dyDescent="0.35">
      <c r="A5" s="5" t="s">
        <v>57</v>
      </c>
      <c r="B5" s="61" t="str">
        <f>'AUTOS  NOTA 322'!B4:C4</f>
        <v>Luis Eduardo Rojas Salgado</v>
      </c>
      <c r="C5" s="61"/>
    </row>
    <row r="6" spans="1:6" ht="15" customHeight="1" x14ac:dyDescent="0.35">
      <c r="A6" s="5" t="s">
        <v>58</v>
      </c>
      <c r="B6" s="61" t="str">
        <f>'AUTOS  NOTA 322'!B5:C5</f>
        <v>Luisa Fernanda Prieto Lozada (conductora), Maria Luisa Lozada de Prieto (propietaria) y Allianz Seguros S.A.</v>
      </c>
      <c r="C6" s="61"/>
    </row>
    <row r="7" spans="1:6" x14ac:dyDescent="0.35">
      <c r="A7" s="5" t="s">
        <v>59</v>
      </c>
      <c r="B7" s="61" t="str">
        <f>'AUTOS  NOTA 322'!B6:C6</f>
        <v>LLAMADA EN GARANTIA</v>
      </c>
      <c r="C7" s="61"/>
    </row>
    <row r="8" spans="1:6" x14ac:dyDescent="0.35">
      <c r="A8" s="5" t="s">
        <v>173</v>
      </c>
      <c r="B8" s="125">
        <f>'AUTOS NOTA 324-478'!B20:C20</f>
        <v>64205880</v>
      </c>
      <c r="C8" s="125"/>
    </row>
    <row r="9" spans="1:6" x14ac:dyDescent="0.35">
      <c r="A9" s="5" t="s">
        <v>174</v>
      </c>
      <c r="B9" s="61"/>
      <c r="C9" s="61"/>
    </row>
    <row r="10" spans="1:6" ht="111" customHeight="1" x14ac:dyDescent="0.35">
      <c r="A10" s="5" t="s">
        <v>175</v>
      </c>
      <c r="B10" s="61"/>
      <c r="C10" s="61"/>
    </row>
    <row r="11" spans="1:6" ht="21" customHeight="1" x14ac:dyDescent="0.35">
      <c r="A11" s="126"/>
      <c r="B11" s="126"/>
      <c r="C11" s="126"/>
      <c r="E11" t="s">
        <v>113</v>
      </c>
      <c r="F11" s="22">
        <v>0.7</v>
      </c>
    </row>
    <row r="12" spans="1:6" hidden="1" x14ac:dyDescent="0.35">
      <c r="A12" s="127"/>
      <c r="B12" s="127"/>
      <c r="C12" s="127"/>
      <c r="E12" t="s">
        <v>115</v>
      </c>
      <c r="F12" s="23">
        <v>0.3</v>
      </c>
    </row>
    <row r="13" spans="1:6" ht="18.5" x14ac:dyDescent="0.35">
      <c r="A13" s="128" t="s">
        <v>176</v>
      </c>
      <c r="B13" s="128"/>
      <c r="C13" s="128"/>
    </row>
    <row r="14" spans="1:6" x14ac:dyDescent="0.35">
      <c r="A14" s="37" t="s">
        <v>116</v>
      </c>
      <c r="B14" s="102" t="s">
        <v>117</v>
      </c>
      <c r="C14" s="103"/>
    </row>
    <row r="15" spans="1:6" ht="29" x14ac:dyDescent="0.35">
      <c r="A15" s="21" t="s">
        <v>119</v>
      </c>
      <c r="B15" s="129">
        <f>((C17+C18+C20+C21+C25+C23+C27+C29+C24+C28)-C32)*C31*C33</f>
        <v>1000000000</v>
      </c>
      <c r="C15" s="129"/>
    </row>
    <row r="16" spans="1:6" x14ac:dyDescent="0.35">
      <c r="A16" s="7" t="s">
        <v>120</v>
      </c>
      <c r="B16" s="130" t="s">
        <v>108</v>
      </c>
      <c r="C16" s="131"/>
    </row>
    <row r="17" spans="1:3" x14ac:dyDescent="0.35">
      <c r="A17" s="110"/>
      <c r="B17" s="35" t="s">
        <v>109</v>
      </c>
      <c r="C17" s="30">
        <v>1000000000</v>
      </c>
    </row>
    <row r="18" spans="1:3" x14ac:dyDescent="0.35">
      <c r="A18" s="111"/>
      <c r="B18" s="35" t="s">
        <v>110</v>
      </c>
      <c r="C18" s="30">
        <v>0</v>
      </c>
    </row>
    <row r="19" spans="1:3" x14ac:dyDescent="0.35">
      <c r="A19" s="111"/>
      <c r="B19" s="104" t="s">
        <v>121</v>
      </c>
      <c r="C19" s="105"/>
    </row>
    <row r="20" spans="1:3" x14ac:dyDescent="0.35">
      <c r="A20" s="111"/>
      <c r="B20" s="35" t="s">
        <v>111</v>
      </c>
      <c r="C20" s="30">
        <v>0</v>
      </c>
    </row>
    <row r="21" spans="1:3" ht="29" x14ac:dyDescent="0.35">
      <c r="A21" s="111"/>
      <c r="B21" s="35" t="s">
        <v>122</v>
      </c>
      <c r="C21" s="30">
        <v>0</v>
      </c>
    </row>
    <row r="22" spans="1:3" x14ac:dyDescent="0.35">
      <c r="A22" s="111"/>
      <c r="B22" s="104" t="s">
        <v>123</v>
      </c>
      <c r="C22" s="105"/>
    </row>
    <row r="23" spans="1:3" x14ac:dyDescent="0.35">
      <c r="A23" s="111"/>
      <c r="B23" s="35" t="s">
        <v>124</v>
      </c>
      <c r="C23" s="30">
        <v>0</v>
      </c>
    </row>
    <row r="24" spans="1:3" x14ac:dyDescent="0.35">
      <c r="A24" s="111"/>
      <c r="B24" s="35" t="s">
        <v>109</v>
      </c>
      <c r="C24" s="30">
        <v>0</v>
      </c>
    </row>
    <row r="25" spans="1:3" x14ac:dyDescent="0.35">
      <c r="A25" s="111"/>
      <c r="B25" s="35" t="s">
        <v>110</v>
      </c>
      <c r="C25" s="30">
        <v>0</v>
      </c>
    </row>
    <row r="26" spans="1:3" x14ac:dyDescent="0.35">
      <c r="A26" s="111"/>
      <c r="B26" s="104" t="s">
        <v>125</v>
      </c>
      <c r="C26" s="105"/>
    </row>
    <row r="27" spans="1:3" x14ac:dyDescent="0.35">
      <c r="A27" s="111"/>
      <c r="B27" s="35"/>
      <c r="C27" s="30"/>
    </row>
    <row r="28" spans="1:3" x14ac:dyDescent="0.35">
      <c r="A28" s="111"/>
      <c r="B28" s="35" t="s">
        <v>109</v>
      </c>
      <c r="C28" s="30">
        <v>0</v>
      </c>
    </row>
    <row r="29" spans="1:3" x14ac:dyDescent="0.35">
      <c r="A29" s="111"/>
      <c r="B29" s="35" t="s">
        <v>110</v>
      </c>
      <c r="C29" s="30">
        <v>0</v>
      </c>
    </row>
    <row r="30" spans="1:3" x14ac:dyDescent="0.35">
      <c r="A30" s="111"/>
      <c r="B30" s="104" t="s">
        <v>126</v>
      </c>
      <c r="C30" s="105"/>
    </row>
    <row r="31" spans="1:3" x14ac:dyDescent="0.35">
      <c r="A31" s="111"/>
      <c r="B31" s="35" t="s">
        <v>127</v>
      </c>
      <c r="C31" s="31">
        <v>1</v>
      </c>
    </row>
    <row r="32" spans="1:3" x14ac:dyDescent="0.35">
      <c r="A32" s="111"/>
      <c r="B32" s="35" t="s">
        <v>64</v>
      </c>
      <c r="C32" s="32">
        <v>0</v>
      </c>
    </row>
    <row r="33" spans="1:3" x14ac:dyDescent="0.35">
      <c r="A33" s="111"/>
      <c r="B33" s="35" t="s">
        <v>129</v>
      </c>
      <c r="C33" s="31">
        <v>1</v>
      </c>
    </row>
    <row r="34" spans="1:3" x14ac:dyDescent="0.35">
      <c r="A34" s="24" t="s">
        <v>130</v>
      </c>
      <c r="B34" s="112">
        <f>IFERROR(B15*(VLOOKUP(B14,E11:F13,2,0)),16666)</f>
        <v>16666</v>
      </c>
      <c r="C34" s="112"/>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453125" customWidth="1"/>
    <col min="13" max="13" width="16" customWidth="1"/>
  </cols>
  <sheetData>
    <row r="1" spans="1:15" x14ac:dyDescent="0.35">
      <c r="A1" s="9" t="s">
        <v>65</v>
      </c>
      <c r="B1" t="s">
        <v>70</v>
      </c>
      <c r="C1" s="9" t="s">
        <v>72</v>
      </c>
      <c r="D1" s="9" t="s">
        <v>177</v>
      </c>
      <c r="E1" s="3" t="s">
        <v>78</v>
      </c>
      <c r="F1" s="2" t="s">
        <v>113</v>
      </c>
      <c r="G1" s="4">
        <v>0</v>
      </c>
      <c r="H1" t="s">
        <v>178</v>
      </c>
      <c r="I1" t="s">
        <v>179</v>
      </c>
      <c r="K1" t="s">
        <v>180</v>
      </c>
      <c r="L1" s="28" t="s">
        <v>12</v>
      </c>
      <c r="M1" t="s">
        <v>66</v>
      </c>
      <c r="N1" t="s">
        <v>113</v>
      </c>
      <c r="O1" t="s">
        <v>181</v>
      </c>
    </row>
    <row r="2" spans="1:15" x14ac:dyDescent="0.35">
      <c r="A2" t="s">
        <v>66</v>
      </c>
      <c r="B2" t="s">
        <v>139</v>
      </c>
      <c r="C2" t="s">
        <v>182</v>
      </c>
      <c r="D2" s="2" t="s">
        <v>183</v>
      </c>
      <c r="E2" s="1" t="s">
        <v>79</v>
      </c>
      <c r="F2" s="2" t="s">
        <v>117</v>
      </c>
      <c r="G2" s="4">
        <v>0.7</v>
      </c>
      <c r="H2" t="s">
        <v>184</v>
      </c>
      <c r="I2" t="s">
        <v>185</v>
      </c>
      <c r="K2" t="s">
        <v>10</v>
      </c>
      <c r="L2" s="28" t="s">
        <v>186</v>
      </c>
      <c r="M2" t="s">
        <v>187</v>
      </c>
      <c r="N2" t="s">
        <v>115</v>
      </c>
      <c r="O2" t="s">
        <v>139</v>
      </c>
    </row>
    <row r="3" spans="1:15" x14ac:dyDescent="0.35">
      <c r="A3" t="s">
        <v>187</v>
      </c>
      <c r="C3" t="s">
        <v>188</v>
      </c>
      <c r="D3" s="2" t="s">
        <v>189</v>
      </c>
      <c r="E3" s="1" t="s">
        <v>190</v>
      </c>
      <c r="F3" s="2" t="s">
        <v>115</v>
      </c>
      <c r="G3" s="4">
        <v>0.3</v>
      </c>
      <c r="H3" t="s">
        <v>29</v>
      </c>
      <c r="I3" t="s">
        <v>191</v>
      </c>
      <c r="L3" s="28" t="s">
        <v>192</v>
      </c>
      <c r="M3" t="s">
        <v>193</v>
      </c>
      <c r="N3" t="s">
        <v>117</v>
      </c>
    </row>
    <row r="4" spans="1:15" x14ac:dyDescent="0.35">
      <c r="A4" t="s">
        <v>193</v>
      </c>
      <c r="C4" t="s">
        <v>73</v>
      </c>
      <c r="E4" s="1" t="s">
        <v>194</v>
      </c>
      <c r="H4" t="s">
        <v>195</v>
      </c>
      <c r="I4" t="s">
        <v>34</v>
      </c>
      <c r="L4" t="s">
        <v>196</v>
      </c>
    </row>
    <row r="5" spans="1:15" x14ac:dyDescent="0.35">
      <c r="A5" t="s">
        <v>197</v>
      </c>
      <c r="E5" s="1" t="s">
        <v>198</v>
      </c>
      <c r="H5" t="s">
        <v>199</v>
      </c>
      <c r="I5" t="s">
        <v>200</v>
      </c>
      <c r="L5" s="28" t="s">
        <v>201</v>
      </c>
    </row>
    <row r="6" spans="1:15" x14ac:dyDescent="0.35">
      <c r="E6" s="1" t="s">
        <v>202</v>
      </c>
      <c r="I6" t="s">
        <v>203</v>
      </c>
      <c r="L6" s="28" t="s">
        <v>204</v>
      </c>
    </row>
    <row r="7" spans="1:15" x14ac:dyDescent="0.35">
      <c r="E7" s="1" t="s">
        <v>205</v>
      </c>
      <c r="I7" t="s">
        <v>206</v>
      </c>
      <c r="L7" s="28" t="s">
        <v>207</v>
      </c>
    </row>
    <row r="8" spans="1:15" x14ac:dyDescent="0.35">
      <c r="E8" s="1" t="s">
        <v>208</v>
      </c>
      <c r="L8" s="28" t="s">
        <v>123</v>
      </c>
    </row>
    <row r="9" spans="1:15" x14ac:dyDescent="0.35">
      <c r="L9" s="28" t="s">
        <v>209</v>
      </c>
    </row>
    <row r="10" spans="1:15" x14ac:dyDescent="0.35">
      <c r="L10" s="28" t="s">
        <v>210</v>
      </c>
    </row>
    <row r="11" spans="1:15" x14ac:dyDescent="0.35">
      <c r="L11" s="28" t="s">
        <v>211</v>
      </c>
    </row>
    <row r="12" spans="1:15" x14ac:dyDescent="0.35">
      <c r="L12" s="28" t="s">
        <v>212</v>
      </c>
    </row>
    <row r="13" spans="1:15" x14ac:dyDescent="0.35">
      <c r="L13" s="28" t="s">
        <v>213</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LENOVO</cp:lastModifiedBy>
  <cp:revision/>
  <dcterms:created xsi:type="dcterms:W3CDTF">2020-12-07T14:41:17Z</dcterms:created>
  <dcterms:modified xsi:type="dcterms:W3CDTF">2025-06-11T21:49:55Z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