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39" documentId="8_{AFE18957-500A-41BF-9249-D6139AE5586C}" xr6:coauthVersionLast="47" xr6:coauthVersionMax="47" xr10:uidLastSave="{3137795C-A3B7-4B68-9F9F-3E2BE7578316}"/>
  <bookViews>
    <workbookView xWindow="-120" yWindow="-120" windowWidth="20730" windowHeight="11160" firstSheet="3"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<sst xmlns="http://schemas.openxmlformats.org/spreadsheetml/2006/main" count="196" uniqueCount="154">
  <si>
    <t>SOLICITUD DE ANTECEDENTES -ABOGADO EXTERNO-</t>
  </si>
  <si>
    <t>Radicado(23 digitos)</t>
  </si>
  <si>
    <t>76001310501320230014300</t>
  </si>
  <si>
    <t>Juzgado</t>
  </si>
  <si>
    <t>013 LABORAL CIRCUITO CALI</t>
  </si>
  <si>
    <t>Demandado</t>
  </si>
  <si>
    <t>COLFONDOS Y OTRO</t>
  </si>
  <si>
    <t xml:space="preserve">Demandante </t>
  </si>
  <si>
    <t>RODRIGO MONTAÑO CARREÑO. C.C: 16.698.942</t>
  </si>
  <si>
    <t>Tipo de vinculacion compañía</t>
  </si>
  <si>
    <t>LLAMADA EN GARANTIA</t>
  </si>
  <si>
    <t>Nombre de lesionado o muerto (s)</t>
  </si>
  <si>
    <t>N/A</t>
  </si>
  <si>
    <t>Fecha de los hechos</t>
  </si>
  <si>
    <t>01/09/1997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</si>
  <si>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</si>
  <si>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</si>
  <si>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</si>
  <si>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</si>
  <si>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</si>
  <si>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RODRIGO MONTAÑO CARREÑO, IDENTIFICADO CON LA C.C: 16.698.942, NACIÓ EL 08/06/1963. INICIÓ SU VINCULACIÓN LABORAL EN EL MES DE JUNIO DE 1988 COTIZANDO EN PENSIÓN PARA EL RPM ADMINISTRADO EN DICHA FECHA POR EL ISS, HOY COLPENSIONES. POSTERIORMENTE, EN EL MES DE SEPTIEMBRE DE 1997 SE VINCULÓ A COLFONDOS S.A. QUE DENTRO DEL PROCESO DE AFILIACIÓN, EL DEMANDANTE FUE ABORDADO EN SU SITIO DE TRABAJO EN DICHA ÉPOCA POR UN PROMOTOR DE COLFONDOS S.A., QUIEN LA CONVENCIÓ DE REALIZAR EL TRASLADO, ADUCIENDO QUE TENDRÍA UNA PENSIÓN DE VALOR SUPERIOR A LA QUE RECIBIRÍA EN EL ISS, HOY COLPENSIONES, Y QUE ADEMÁS EL ISS LO ACABARÍAN Y POR TAL RAZÓN, QUEDANDO VINCULADO CON LA AFP COLFONDOS S.A. QUE NUNCA SE LE EXPLICÓ AL SEÑOR MOTAÑO CARREÑO DE LAS CONDICIONES DEL TRASLADO, NI MUCHOS MENOS SE LE HIZO UNA PROYECCIÓN PENSIONAL PARA IDENTIFICAR LAS VENTAJAS, POR LO QUE INCUMPLIERON SU DEBER LEGAL QUE TENÍAN DE PROPORCIONAR INFORMACIÓN VERAZ Y COMPLETA RESPECTO A LAS CONSECUENCIAS NEGATIVA QUE TENDRÍA CON EL TRASLADO AL RAIS, ESPECIALMENTE EN LO RELACIONADO CON EL MONTO DE SU PENSIÓN. UNA VEZ EN EL RAIS, EL SEÑOR RODRIGO MONTAÑO CARREÑO HA ESTADO VINCULADO A MÚLTIPLES FONDOS PENSIONALES, COMO LA AFP PORVENIR S.A., LA AFP SKANDIA S.A. Y COMO ÚLTIMO Y ACTUAL FONDO A LA AFP PROTECCIÓN S.A. QUE CUANDO SOLICITÓ EL TRASLADO NUEVAMENTE, ESTE NO SE PUDO REALIZAR POR ESTAR EN LOS 10 ÚLTIMOS AÑOS PARA PENSIONARSE Y A TRAVÉS DE REPRESENTACIÓN JUDICIAL, PRESENTÓ RECLAMACIÓN ADMINISTRATIVA ANTE COLPENSIONES, PARA SOLICITAR LA NULIDAD DE ESTE TRASLADO, SIENDO RESUELTA EN FORMA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</si>
  <si>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</si>
  <si>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</si>
  <si>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</si>
  <si>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</si>
  <si>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</si>
  <si>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</si>
  <si>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</si>
  <si>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</si>
  <si>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</si>
  <si>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</si>
  <si>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</si>
  <si>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</si>
  <si>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</si>
  <si>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</si>
  <si>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</si>
  <si>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22/01/2025</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</si>
  <si>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</si>
  <si>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</si>
  <si>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</si>
  <si>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</si>
  <si>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</si>
  <si>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</si>
  <si>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</si>
  <si>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</si>
  <si>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</si>
  <si>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</si>
  <si>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</si>
  <si>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</si>
  <si>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</si>
  <si>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</si>
  <si>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</si>
  <si>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</si>
  <si>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</si>
  <si>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</si>
  <si>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</si>
  <si>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</si>
  <si>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</si>
  <si>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</si>
  <si>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</si>
  <si>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</si>
  <si>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</si>
  <si>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</si>
  <si>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</si>
  <si>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</si>
  <si>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</si>
  <si>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</si>
  <si>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</si>
  <si>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</si>
  <si>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</si>
  <si>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</si>
  <si>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</si>
  <si>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</si>
  <si>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</si>
  <si>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</si>
  <si>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</si>
  <si>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</si>
  <si>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</si>
  <si>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</si>
  <si>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</si>
  <si>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</si>
  <si>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</si>
  <si>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</si>
  <si>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</si>
  <si>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</si>
  <si>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AJR2742</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</si>
  <si>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</si>
  <si>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</si>
  <si>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</si>
  <si>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</si>
  <si>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</si>
  <si>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</si>
  <si>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septiembre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</si>
  <si>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</si>
  <si>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</si>
  <si>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</si>
  <si>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</si>
  <si>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</si>
  <si>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</si>
  <si>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</si>
  <si>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</si>
  <si>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</si>
  <si>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</si>
  <si>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QUIEN FORMULO EL LLAMAMIENTO EN GARANTÍA A MI REPRESENTADA. 
2. AFILIACIÓN LIBRE Y ESPONTÁNEA DEL SEÑOR RODRIGO MONTAÑO CARREÑO AL RÉGIMEN DE AHORRO INDIVIDIAL CON SOLIDARIDAD   
3. ERROR DE DERECHO NO VICIA EL CONSENTIMIENTO  
4.PROHIBICIÓN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</si>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</sst>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9" fillId="0" borderId="2" xfId="0" applyFont="1" applyFill="1" applyBorder="1" applyAlignment="1">
      <alignment horizontal="left"/>
    </xf>
    <xf numFmtId="0" fontId="9" fillId="0" borderId="15" xfId="0" applyFont="1" applyFill="1" applyBorder="1" applyAlignment="1">
      <alignment horizontal="left"/>
    </xf>
    <xf numFmtId="0" fontId="9" fillId="0" borderId="3" xfId="0" applyFont="1" applyFill="1" applyBorder="1" applyAlignment="1">
      <alignment horizontal="left"/>
    </xf>
    <xf numFmtId="14" fontId="9" fillId="0" borderId="2" xfId="0" applyNumberFormat="1" applyFont="1" applyFill="1" applyBorder="1" applyAlignment="1">
      <alignment horizontal="left"/>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29" sqref="B27: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6" t="s">
        <v>0</v>
      </c>
      <c r="B1" s="46"/>
      <c r="C1" s="46"/>
    </row>
    <row r="2" spans="1:3">
      <c r="A2" s="5" t="s">
        <v>1</v>
      </c>
      <c r="B2" s="47" t="s">
        <v>2</v>
      </c>
      <c r="C2" s="48"/>
    </row>
    <row r="3" spans="1:3">
      <c r="A3" s="5" t="s">
        <v>3</v>
      </c>
      <c r="B3" s="49" t="s">
        <v>4</v>
      </c>
      <c r="C3" s="50"/>
    </row>
    <row r="4" spans="1:3">
      <c r="A4" s="5" t="s">
        <v>5</v>
      </c>
      <c r="B4" s="49" t="s">
        <v>6</v>
      </c>
      <c r="C4" s="50"/>
    </row>
    <row r="5" spans="1:3" ht="14.45" customHeight="1">
      <c r="A5" s="5" t="s">
        <v>7</v>
      </c>
      <c r="B5" s="43" t="s">
        <v>8</v>
      </c>
      <c r="C5" s="43"/>
    </row>
    <row r="6" spans="1:3">
      <c r="A6" s="5" t="s">
        <v>9</v>
      </c>
      <c r="B6" s="36" t="s">
        <v>10</v>
      </c>
      <c r="C6" s="36"/>
    </row>
    <row r="7" spans="1:3">
      <c r="A7" s="5" t="s">
        <v>11</v>
      </c>
      <c r="B7" s="36" t="s">
        <v>12</v>
      </c>
      <c r="C7" s="36"/>
    </row>
    <row r="8" spans="1:3">
      <c r="A8" s="5" t="s">
        <v>13</v>
      </c>
      <c r="B8" s="42" t="s">
        <v>14</v>
      </c>
      <c r="C8" s="42"/>
    </row>
    <row r="9" spans="1:3">
      <c r="A9" s="5" t="s">
        <v>15</v>
      </c>
      <c r="B9" s="43" t="s">
        <v>12</v>
      </c>
      <c r="C9" s="43"/>
    </row>
    <row r="10" spans="1:3">
      <c r="A10" s="5" t="s">
        <v>16</v>
      </c>
      <c r="B10" s="43" t="s">
        <v>12</v>
      </c>
      <c r="C10" s="43"/>
    </row>
    <row r="11" spans="1:3" ht="23.25" customHeight="1">
      <c r="A11" s="5" t="s">
        <v>17</v>
      </c>
      <c r="B11" s="44" t="s">
        <v>18</v>
      </c>
      <c r="C11" s="45"/>
    </row>
    <row r="12" spans="1:3">
      <c r="A12" s="35" t="s">
        <v>19</v>
      </c>
      <c r="B12" s="36" t="s">
        <v>20</v>
      </c>
      <c r="C12" s="36"/>
    </row>
    <row r="13" spans="1:3" ht="30" customHeight="1">
      <c r="A13" s="35"/>
      <c r="B13" s="36"/>
      <c r="C13" s="36"/>
    </row>
    <row r="14" spans="1:3" ht="73.5" customHeight="1">
      <c r="A14" s="35"/>
      <c r="B14" s="36"/>
      <c r="C14" s="36"/>
    </row>
    <row r="15" spans="1:3" ht="30">
      <c r="A15" s="5" t="s">
        <v>21</v>
      </c>
      <c r="B15" s="37" t="s">
        <v>22</v>
      </c>
      <c r="C15" s="91"/>
    </row>
    <row r="16" spans="1:3" ht="33.75" customHeight="1">
      <c r="A16" s="38" t="s">
        <v>23</v>
      </c>
      <c r="B16" s="39" t="s">
        <v>24</v>
      </c>
      <c r="C16" s="39"/>
    </row>
    <row r="17" spans="1:3" ht="33.75" customHeight="1">
      <c r="A17" s="38"/>
      <c r="B17" s="11" t="s">
        <v>25</v>
      </c>
      <c r="C17" s="6"/>
    </row>
    <row r="18" spans="1:3" ht="33.75" customHeight="1">
      <c r="A18" s="38"/>
      <c r="B18" s="11" t="s">
        <v>26</v>
      </c>
      <c r="C18" s="6"/>
    </row>
    <row r="19" spans="1:3">
      <c r="A19" s="38"/>
      <c r="B19" s="40" t="s">
        <v>27</v>
      </c>
      <c r="C19" s="41"/>
    </row>
    <row r="20" spans="1:3">
      <c r="A20" s="38"/>
      <c r="B20" s="11"/>
      <c r="C20" s="6"/>
    </row>
    <row r="21" spans="1:3">
      <c r="A21" s="38"/>
      <c r="B21" s="11"/>
      <c r="C21" s="6"/>
    </row>
    <row r="22" spans="1:3">
      <c r="A22" s="38"/>
      <c r="B22" s="40" t="s">
        <v>28</v>
      </c>
      <c r="C22" s="41"/>
    </row>
    <row r="23" spans="1:3">
      <c r="A23" s="38"/>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87" t="s">
        <v>36</v>
      </c>
      <c r="C27" s="88"/>
    </row>
    <row r="28" spans="1:3">
      <c r="A28" s="5" t="s">
        <v>37</v>
      </c>
      <c r="B28" s="87" t="s">
        <v>36</v>
      </c>
      <c r="C28" s="89"/>
    </row>
    <row r="29" spans="1:3">
      <c r="A29" s="5" t="s">
        <v>38</v>
      </c>
      <c r="B29" s="90">
        <v>45779</v>
      </c>
      <c r="C29" s="89"/>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7"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1" t="s">
        <v>39</v>
      </c>
      <c r="B1" s="61"/>
      <c r="C1" s="61"/>
    </row>
    <row r="2" spans="1:3">
      <c r="A2" s="13" t="s">
        <v>40</v>
      </c>
      <c r="B2" s="62" t="s">
        <v>41</v>
      </c>
      <c r="C2" s="63"/>
    </row>
    <row r="3" spans="1:3">
      <c r="A3" s="5" t="s">
        <v>1</v>
      </c>
      <c r="B3" s="36" t="str">
        <f>'GENERALES NOTA 322'!B2:C2</f>
        <v>76001310501320230014300</v>
      </c>
      <c r="C3" s="36"/>
    </row>
    <row r="4" spans="1:3">
      <c r="A4" s="5" t="s">
        <v>3</v>
      </c>
      <c r="B4" s="36" t="str">
        <f>'GENERALES NOTA 322'!B3:C3</f>
        <v>013 LABORAL CIRCUITO CALI</v>
      </c>
      <c r="C4" s="36"/>
    </row>
    <row r="5" spans="1:3">
      <c r="A5" s="5" t="s">
        <v>5</v>
      </c>
      <c r="B5" s="36" t="str">
        <f>'GENERALES NOTA 322'!B4:C4</f>
        <v>COLFONDOS Y OTRO</v>
      </c>
      <c r="C5" s="36"/>
    </row>
    <row r="6" spans="1:3">
      <c r="A6" s="5" t="s">
        <v>7</v>
      </c>
      <c r="B6" s="36" t="str">
        <f>'GENERALES NOTA 322'!B5:C5</f>
        <v>RODRIGO MONTAÑO CARREÑO. C.C: 16.698.942</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2"/>
      <c r="C10" s="64"/>
    </row>
    <row r="11" spans="1:3">
      <c r="A11" s="13" t="s">
        <v>44</v>
      </c>
      <c r="B11" s="62"/>
      <c r="C11" s="63"/>
    </row>
    <row r="12" spans="1:3">
      <c r="A12" s="13" t="s">
        <v>45</v>
      </c>
      <c r="B12" s="49"/>
      <c r="C12" s="50"/>
    </row>
    <row r="13" spans="1:3">
      <c r="A13" s="13" t="s">
        <v>46</v>
      </c>
      <c r="B13" s="36"/>
      <c r="C13" s="36"/>
    </row>
    <row r="14" spans="1:3">
      <c r="A14" s="13" t="s">
        <v>47</v>
      </c>
      <c r="B14" s="36"/>
      <c r="C14" s="36"/>
    </row>
    <row r="15" spans="1:3">
      <c r="A15" s="13" t="s">
        <v>48</v>
      </c>
      <c r="B15" s="36"/>
      <c r="C15" s="36"/>
    </row>
    <row r="16" spans="1:3">
      <c r="A16" s="59" t="s">
        <v>49</v>
      </c>
      <c r="B16" s="36"/>
      <c r="C16" s="36"/>
    </row>
    <row r="17" spans="1:3">
      <c r="A17" s="60"/>
      <c r="B17" s="9" t="s">
        <v>50</v>
      </c>
      <c r="C17" s="10" t="s">
        <v>51</v>
      </c>
    </row>
    <row r="18" spans="1:3">
      <c r="A18" s="60"/>
      <c r="B18" s="11"/>
      <c r="C18" s="11"/>
    </row>
    <row r="19" spans="1:3">
      <c r="A19" s="60"/>
      <c r="B19" s="11"/>
      <c r="C19" s="11"/>
    </row>
    <row r="20" spans="1:3">
      <c r="A20" s="60"/>
      <c r="B20" s="11"/>
      <c r="C20" s="11"/>
    </row>
    <row r="21" spans="1:3">
      <c r="A21" s="13" t="s">
        <v>52</v>
      </c>
      <c r="B21" s="36"/>
      <c r="C21" s="36"/>
    </row>
    <row r="22" spans="1:3">
      <c r="A22" s="13" t="s">
        <v>53</v>
      </c>
      <c r="B22" s="49"/>
      <c r="C22" s="50"/>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58" t="s">
        <v>58</v>
      </c>
      <c r="B27" s="58"/>
      <c r="C27" s="58"/>
    </row>
    <row r="28" spans="1:3" ht="14.45" customHeight="1">
      <c r="A28" s="53" t="s">
        <v>59</v>
      </c>
      <c r="B28" s="54"/>
      <c r="C28" s="31"/>
    </row>
    <row r="29" spans="1:3" ht="14.45" customHeight="1">
      <c r="A29" s="55" t="s">
        <v>60</v>
      </c>
      <c r="B29" s="56"/>
      <c r="C29" s="31"/>
    </row>
    <row r="30" spans="1:3" ht="14.45" customHeight="1">
      <c r="A30" s="55" t="s">
        <v>61</v>
      </c>
      <c r="B30" s="56"/>
      <c r="C30" s="32"/>
    </row>
    <row r="31" spans="1:3" ht="14.45" customHeight="1">
      <c r="A31" s="55" t="s">
        <v>62</v>
      </c>
      <c r="B31" s="56"/>
      <c r="C31" s="31"/>
    </row>
    <row r="32" spans="1:3">
      <c r="A32" s="55" t="s">
        <v>63</v>
      </c>
      <c r="B32" s="56"/>
      <c r="C32" s="31"/>
    </row>
    <row r="33" spans="1:3" ht="14.45" customHeight="1">
      <c r="A33" s="55" t="s">
        <v>64</v>
      </c>
      <c r="B33" s="56"/>
      <c r="C33" s="31"/>
    </row>
    <row r="34" spans="1:3" ht="14.45" customHeight="1">
      <c r="A34" s="55" t="s">
        <v>65</v>
      </c>
      <c r="B34" s="56"/>
      <c r="C34" s="33"/>
    </row>
    <row r="35" spans="1:3">
      <c r="A35" s="53" t="s">
        <v>66</v>
      </c>
      <c r="B35" s="54"/>
      <c r="C35" s="34"/>
    </row>
    <row r="36" spans="1:3">
      <c r="A36" s="57" t="s">
        <v>67</v>
      </c>
      <c r="B36" s="57"/>
      <c r="C36" s="57"/>
    </row>
    <row r="37" spans="1:3">
      <c r="A37" s="51" t="s">
        <v>68</v>
      </c>
      <c r="B37" s="51"/>
      <c r="C37" s="11"/>
    </row>
    <row r="38" spans="1:3">
      <c r="A38" s="51" t="s">
        <v>69</v>
      </c>
      <c r="B38" s="51"/>
      <c r="C38" s="11"/>
    </row>
    <row r="39" spans="1:3">
      <c r="A39" s="51" t="s">
        <v>70</v>
      </c>
      <c r="B39" s="51"/>
      <c r="C39" s="11"/>
    </row>
    <row r="40" spans="1:3">
      <c r="A40" s="51" t="s">
        <v>71</v>
      </c>
      <c r="B40" s="51"/>
      <c r="C40" s="11"/>
    </row>
    <row r="41" spans="1:3">
      <c r="A41" s="51" t="s">
        <v>72</v>
      </c>
      <c r="B41" s="51"/>
      <c r="C41" s="11"/>
    </row>
    <row r="42" spans="1:3">
      <c r="A42" s="51" t="s">
        <v>73</v>
      </c>
      <c r="B42" s="51"/>
      <c r="C42" s="11"/>
    </row>
    <row r="43" spans="1:3">
      <c r="A43" s="51" t="s">
        <v>74</v>
      </c>
      <c r="B43" s="51"/>
      <c r="C43" s="11"/>
    </row>
    <row r="44" spans="1:3">
      <c r="A44" s="51" t="s">
        <v>75</v>
      </c>
      <c r="B44" s="51"/>
      <c r="C44" s="11"/>
    </row>
    <row r="45" spans="1:3">
      <c r="A45" s="51" t="s">
        <v>76</v>
      </c>
      <c r="B45" s="51"/>
      <c r="C45" s="11"/>
    </row>
    <row r="46" spans="1:3">
      <c r="A46" s="51" t="s">
        <v>77</v>
      </c>
      <c r="B46" s="51"/>
      <c r="C46" s="11"/>
    </row>
    <row r="47" spans="1:3">
      <c r="A47" s="51" t="s">
        <v>78</v>
      </c>
      <c r="B47" s="51"/>
      <c r="C47" s="11"/>
    </row>
    <row r="48" spans="1:3">
      <c r="A48" s="51" t="s">
        <v>79</v>
      </c>
      <c r="B48" s="51"/>
      <c r="C48" s="11"/>
    </row>
    <row r="49" spans="1:3">
      <c r="A49" s="51" t="s">
        <v>80</v>
      </c>
      <c r="B49" s="51"/>
      <c r="C49" s="11"/>
    </row>
    <row r="50" spans="1:3">
      <c r="A50" s="51" t="s">
        <v>81</v>
      </c>
      <c r="B50" s="51"/>
      <c r="C50" s="11"/>
    </row>
    <row r="51" spans="1:3">
      <c r="A51" s="51" t="s">
        <v>82</v>
      </c>
      <c r="B51" s="51"/>
      <c r="C51" s="11"/>
    </row>
    <row r="52" spans="1:3">
      <c r="A52" s="51" t="s">
        <v>83</v>
      </c>
      <c r="B52" s="51"/>
      <c r="C52" s="11"/>
    </row>
    <row r="53" spans="1:3">
      <c r="A53" s="52"/>
      <c r="B53" s="52"/>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6"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1" t="s">
        <v>84</v>
      </c>
      <c r="B1" s="61"/>
      <c r="C1" s="61"/>
    </row>
    <row r="2" spans="1:6">
      <c r="A2" s="20" t="s">
        <v>40</v>
      </c>
      <c r="B2" s="69" t="s">
        <v>85</v>
      </c>
      <c r="C2" s="70"/>
    </row>
    <row r="3" spans="1:6">
      <c r="A3" s="21" t="s">
        <v>1</v>
      </c>
      <c r="B3" s="71" t="str">
        <f>'GENERALES NOTA 322'!B2:C2</f>
        <v>76001310501320230014300</v>
      </c>
      <c r="C3" s="71"/>
    </row>
    <row r="4" spans="1:6">
      <c r="A4" s="21" t="s">
        <v>3</v>
      </c>
      <c r="B4" s="71" t="str">
        <f>'GENERALES NOTA 322'!B3:C3</f>
        <v>013 LABORAL CIRCUITO CALI</v>
      </c>
      <c r="C4" s="71"/>
    </row>
    <row r="5" spans="1:6">
      <c r="A5" s="21" t="s">
        <v>5</v>
      </c>
      <c r="B5" s="71" t="str">
        <f>'GENERALES NOTA 322'!B4:C4</f>
        <v>COLFONDOS Y OTRO</v>
      </c>
      <c r="C5" s="71"/>
    </row>
    <row r="6" spans="1:6" ht="14.45" customHeight="1">
      <c r="A6" s="21" t="s">
        <v>7</v>
      </c>
      <c r="B6" s="71" t="str">
        <f>'GENERALES NOTA 322'!B5:C5</f>
        <v>RODRIGO MONTAÑO CARREÑO. C.C: 16.698.942</v>
      </c>
      <c r="C6" s="71"/>
    </row>
    <row r="7" spans="1:6">
      <c r="A7" s="21" t="s">
        <v>9</v>
      </c>
      <c r="B7" s="71" t="str">
        <f>'GENERALES NOTA 322'!B6:C6</f>
        <v>LLAMADA EN GARANTIA</v>
      </c>
      <c r="C7" s="71"/>
    </row>
    <row r="8" spans="1:6" ht="30">
      <c r="A8" s="21" t="s">
        <v>21</v>
      </c>
      <c r="B8" s="65" t="str">
        <f>'GENERALES NOTA 322'!B15:C15</f>
        <v>NO ES POSIBLE CUANTIFICAR LAS PRETENSIONES DE LA DEMANDA EN ATENCIÓN A LA NATURALEZA DEL PROCESO.</v>
      </c>
      <c r="C8" s="66"/>
    </row>
    <row r="9" spans="1:6">
      <c r="A9" s="72" t="s">
        <v>23</v>
      </c>
      <c r="B9" s="73" t="s">
        <v>24</v>
      </c>
      <c r="C9" s="74"/>
    </row>
    <row r="10" spans="1:6">
      <c r="A10" s="72"/>
      <c r="B10" s="22" t="s">
        <v>25</v>
      </c>
      <c r="C10" s="19">
        <f>'GENERALES NOTA 322'!C17</f>
        <v>0</v>
      </c>
    </row>
    <row r="11" spans="1:6">
      <c r="A11" s="72"/>
      <c r="B11" s="22" t="s">
        <v>26</v>
      </c>
      <c r="C11" s="19">
        <f>'GENERALES NOTA 322'!C18</f>
        <v>0</v>
      </c>
    </row>
    <row r="12" spans="1:6">
      <c r="A12" s="72"/>
      <c r="B12" s="73"/>
      <c r="C12" s="74"/>
    </row>
    <row r="13" spans="1:6">
      <c r="A13" s="72"/>
      <c r="B13" s="22" t="s">
        <v>86</v>
      </c>
      <c r="C13" s="24"/>
    </row>
    <row r="14" spans="1:6">
      <c r="A14" s="72"/>
      <c r="B14" s="22" t="s">
        <v>87</v>
      </c>
      <c r="C14" s="24"/>
      <c r="E14" t="s">
        <v>88</v>
      </c>
      <c r="F14" s="17">
        <v>0.7</v>
      </c>
    </row>
    <row r="15" spans="1:6">
      <c r="A15" s="23" t="s">
        <v>89</v>
      </c>
      <c r="B15" s="69" t="s">
        <v>90</v>
      </c>
      <c r="C15" s="70"/>
    </row>
    <row r="16" spans="1:6" ht="15" customHeight="1">
      <c r="A16" s="21" t="s">
        <v>91</v>
      </c>
      <c r="B16" s="67" t="s">
        <v>92</v>
      </c>
      <c r="C16" s="68"/>
    </row>
    <row r="17" spans="1:3" ht="28.5" customHeight="1">
      <c r="A17" s="14" t="s">
        <v>93</v>
      </c>
      <c r="B17" s="77">
        <f>((C19+C20+C22+C23)-C26)*C25*C27</f>
        <v>0</v>
      </c>
      <c r="C17" s="77"/>
    </row>
    <row r="18" spans="1:3">
      <c r="A18" s="23" t="s">
        <v>94</v>
      </c>
      <c r="B18" s="75" t="s">
        <v>24</v>
      </c>
      <c r="C18" s="76"/>
    </row>
    <row r="19" spans="1:3">
      <c r="A19" s="83"/>
      <c r="B19" s="22" t="s">
        <v>25</v>
      </c>
      <c r="C19" s="19">
        <v>0</v>
      </c>
    </row>
    <row r="20" spans="1:3">
      <c r="A20" s="84"/>
      <c r="B20" s="22" t="s">
        <v>26</v>
      </c>
      <c r="C20" s="19">
        <v>0</v>
      </c>
    </row>
    <row r="21" spans="1:3">
      <c r="A21" s="84"/>
      <c r="B21" s="73" t="s">
        <v>27</v>
      </c>
      <c r="C21" s="74"/>
    </row>
    <row r="22" spans="1:3">
      <c r="A22" s="84"/>
      <c r="B22" s="22" t="s">
        <v>86</v>
      </c>
      <c r="C22" s="19">
        <v>0</v>
      </c>
    </row>
    <row r="23" spans="1:3" ht="45">
      <c r="A23" s="84"/>
      <c r="B23" s="22" t="s">
        <v>95</v>
      </c>
      <c r="C23" s="19">
        <v>0</v>
      </c>
    </row>
    <row r="24" spans="1:3">
      <c r="A24" s="84"/>
      <c r="B24" s="73" t="s">
        <v>96</v>
      </c>
      <c r="C24" s="74"/>
    </row>
    <row r="25" spans="1:3">
      <c r="A25" s="25"/>
      <c r="B25" s="22" t="s">
        <v>97</v>
      </c>
      <c r="C25" s="26">
        <v>0</v>
      </c>
    </row>
    <row r="26" spans="1:3">
      <c r="A26" s="27"/>
      <c r="B26" s="22" t="s">
        <v>44</v>
      </c>
      <c r="C26" s="28">
        <v>0</v>
      </c>
    </row>
    <row r="27" spans="1:3">
      <c r="A27" s="27"/>
      <c r="B27" s="22" t="s">
        <v>98</v>
      </c>
      <c r="C27" s="26">
        <v>0</v>
      </c>
    </row>
    <row r="28" spans="1:3">
      <c r="A28" s="18" t="s">
        <v>99</v>
      </c>
      <c r="B28" s="77">
        <f>IFERROR(B17*(VLOOKUP(B15,Hoja2!$G$1:$H$6,2,0)),16666)</f>
        <v>16666</v>
      </c>
      <c r="C28" s="77"/>
    </row>
    <row r="29" spans="1:3" ht="30.75">
      <c r="A29" s="21" t="s">
        <v>100</v>
      </c>
      <c r="B29" s="78" t="s">
        <v>101</v>
      </c>
      <c r="C29" s="79"/>
    </row>
    <row r="30" spans="1:3" ht="30.75">
      <c r="A30" s="21" t="s">
        <v>102</v>
      </c>
      <c r="B30" s="80" t="s">
        <v>103</v>
      </c>
      <c r="C30" s="81"/>
    </row>
    <row r="31" spans="1:3" ht="18.75">
      <c r="A31" s="29" t="s">
        <v>104</v>
      </c>
      <c r="B31" s="29"/>
      <c r="C31" s="29"/>
    </row>
    <row r="32" spans="1:3">
      <c r="A32" s="30" t="s">
        <v>105</v>
      </c>
      <c r="B32" s="82"/>
      <c r="C32" s="82"/>
    </row>
    <row r="33" spans="1:3">
      <c r="A33" s="30" t="s">
        <v>106</v>
      </c>
      <c r="B33" s="82"/>
      <c r="C33" s="82"/>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61" t="s">
        <v>107</v>
      </c>
      <c r="B1" s="61"/>
      <c r="C1" s="61"/>
    </row>
    <row r="2" spans="1:3" ht="17.100000000000001" customHeight="1">
      <c r="A2" s="13" t="s">
        <v>40</v>
      </c>
      <c r="B2" s="62" t="str">
        <f>'[2]AUTOS NOTA 321'!B2:C2</f>
        <v xml:space="preserve">SINIESTRO   LEGIS </v>
      </c>
      <c r="C2" s="63"/>
    </row>
    <row r="3" spans="1:3" ht="15.95" customHeight="1">
      <c r="A3" s="5" t="s">
        <v>1</v>
      </c>
      <c r="B3" s="36" t="str">
        <f>'GENERALES NOTA 322'!B2:C2</f>
        <v>76001310501320230014300</v>
      </c>
      <c r="C3" s="36"/>
    </row>
    <row r="4" spans="1:3">
      <c r="A4" s="5" t="s">
        <v>3</v>
      </c>
      <c r="B4" s="36" t="str">
        <f>'GENERALES NOTA 322'!B3:C3</f>
        <v>013 LABORAL CIRCUITO CALI</v>
      </c>
      <c r="C4" s="36"/>
    </row>
    <row r="5" spans="1:3" ht="29.1" customHeight="1">
      <c r="A5" s="5" t="s">
        <v>5</v>
      </c>
      <c r="B5" s="36" t="str">
        <f>'GENERALES NOTA 322'!B4:C4</f>
        <v>COLFONDOS Y OTRO</v>
      </c>
      <c r="C5" s="36"/>
    </row>
    <row r="6" spans="1:3">
      <c r="A6" s="5" t="s">
        <v>7</v>
      </c>
      <c r="B6" s="36" t="str">
        <f>'GENERALES NOTA 322'!B5:C5</f>
        <v>RODRIGO MONTAÑO CARREÑO. C.C: 16.698.942</v>
      </c>
      <c r="C6" s="36"/>
    </row>
    <row r="7" spans="1:3" ht="43.5" customHeight="1">
      <c r="A7" s="5" t="s">
        <v>9</v>
      </c>
      <c r="B7" s="36" t="str">
        <f>'GENERALES NOTA 322'!B6:C6</f>
        <v>LLAMADA EN GARANTIA</v>
      </c>
      <c r="C7" s="36"/>
    </row>
    <row r="8" spans="1:3">
      <c r="A8" s="5" t="s">
        <v>108</v>
      </c>
      <c r="B8" s="36"/>
      <c r="C8" s="36"/>
    </row>
    <row r="9" spans="1:3">
      <c r="A9" s="15" t="s">
        <v>94</v>
      </c>
      <c r="B9" s="85"/>
      <c r="C9" s="85"/>
    </row>
    <row r="10" spans="1:3">
      <c r="A10" s="15" t="s">
        <v>109</v>
      </c>
      <c r="B10" s="36"/>
      <c r="C10" s="36"/>
    </row>
    <row r="11" spans="1:3" ht="30">
      <c r="A11" s="15" t="s">
        <v>110</v>
      </c>
      <c r="B11" s="86"/>
      <c r="C11" s="52"/>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2"/>
      <c r="C16" s="52"/>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2025-02-06T13:34:57Z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