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EE92EE1F-7485-4A97-B012-DA7E9B937CAC}"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<sst xmlns="http://schemas.openxmlformats.org/spreadsheetml/2006/main" count="318" uniqueCount="216">
  <si>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</si>
  <si>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</si>
  <si>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</si>
  <si>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</si>
  <si>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</si>
  <si>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</si>
  <si>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</si>
  <si>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</si>
  <si>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</si>
  <si>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</si>
  <si>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</si>
  <si>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</si>
  <si>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</si>
  <si>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</si>
  <si>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</si>
  <si>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</si>
  <si>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</si>
  <si>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</si>
  <si>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</si>
  <si>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</si>
  <si>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</si>
  <si>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</si>
  <si>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</si>
  <si>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</si>
  <si>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</si>
  <si>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</si>
  <si>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</si>
  <si>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</si>
  <si>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</si>
  <si>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</si>
  <si>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</si>
  <si>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</si>
  <si>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</si>
  <si>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</si>
  <si>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</si>
  <si>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</si>
  <si>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</si>
  <si>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</si>
  <si>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</si>
  <si>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</si>
  <si>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</si>
  <si>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</si>
  <si>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</si>
  <si>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</si>
  <si>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</si>
  <si>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</si>
  <si>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</si>
  <si>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</si>
  <si>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</si>
  <si>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</si>
  <si>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</si>
  <si>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</si>
  <si>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</si>
  <si>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</si>
  <si>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</si>
  <si>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</si>
  <si>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</si>
  <si>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</si>
  <si>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</si>
  <si>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</si>
  <si>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</si>
  <si>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</si>
  <si>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</si>
  <si>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</si>
  <si>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</si>
  <si>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</si>
  <si>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</si>
  <si>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</si>
  <si>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</si>
  <si>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</si>
  <si>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</si>
  <si>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</si>
  <si>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</si>
  <si>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</si>
  <si>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</si>
  <si>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</si>
  <si>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</si>
  <si>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</si>
  <si>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</si>
  <si>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</si>
  <si>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</si>
  <si>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</si>
  <si>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</si>
  <si>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</si>
  <si>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</si>
  <si>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</si>
  <si>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</si>
  <si>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</si>
  <si>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</si>
  <si>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</si>
  <si>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</si>
  <si>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</si>
  <si>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</si>
  <si>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</si>
  <si>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</si>
  <si>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</si>
  <si>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</si>
  <si>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</si>
  <si>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</si>
  <si>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</si>
  <si>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</si>
  <si>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</si>
  <si>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</si>
  <si>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</si>
  <si>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</si>
  <si>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</si>
  <si>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</si>
  <si>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</si>
  <si>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</si>
  <si>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</si>
  <si>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</si>
  <si>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</si>
  <si>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</si>
  <si>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</si>
  <si>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</si>
  <si>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</si>
  <si>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</si>
  <si>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</si>
  <si>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</si>
  <si>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</si>
  <si>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</si>
  <si>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</si>
  <si>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</si>
  <si>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</si>
  <si>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</si>
  <si>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</si>
  <si>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</si>
  <si>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</si>
  <si>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</si>
  <si>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</si>
  <si>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</si>
  <si>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</si>
  <si>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</si>
  <si>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</si>
  <si>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</si>
  <si>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</si>
  <si>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</si>
  <si>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</si>
  <si>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</si>
  <si>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</si>
  <si>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</si>
  <si>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</si>
  <si>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</si>
  <si>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</si>
  <si>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</si>
  <si>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</si>
  <si>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</si>
  <si>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</si>
  <si>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</si>
  <si>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</si>
  <si>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</si>
  <si>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</si>
  <si>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</si>
  <si>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</si>
  <si>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</si>
  <si>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</si>
  <si>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</si>
  <si>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</si>
  <si>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</si>
  <si>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</si>
  <si>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</si>
  <si>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</si>
  <si>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</si>
  <si>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</si>
  <si>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</si>
  <si>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</si>
  <si>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</si>
  <si>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</si>
  <si>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</si>
  <si>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</si>
  <si>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</si>
  <si>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</si>
  <si>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</si>
  <si>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</si>
  <si>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</si>
  <si>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</si>
  <si>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</si>
  <si>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</si>
  <si>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</si>
  <si>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</si>
  <si>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</si>
  <si>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</si>
  <si>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</si>
  <si>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</si>
  <si>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</si>
  <si>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</si>
  <si>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</si>
  <si>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</si>
  <si>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</si>
  <si>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</si>
  <si>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</si>
  <si>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</si>
  <si>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</si>
  <si>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</si>
  <si>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</si>
  <si>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</si>
  <si>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11001-40-03-067-2022-00918-00</t>
  </si>
  <si>
    <t>JUZGADO SETENTA Y OCHO DE PEQUEÑAS CAUSAS Y COMPETENCIA MULTIPLE DE BOGOTÁ D.C.</t>
  </si>
  <si>
    <t>Expreso Bolivariano S.A.</t>
  </si>
  <si>
    <t>Yenny Marcela Cardona Garzón C.C. 12.506.656</t>
  </si>
  <si>
    <t>No aplica</t>
  </si>
  <si>
    <t>no aplica</t>
  </si>
  <si>
    <t>07 de marzo de 2019</t>
  </si>
  <si>
    <t>23 de mayo de 2019</t>
  </si>
  <si>
    <t>sin información</t>
  </si>
  <si>
    <t>El 07 de marzo de 2019 se presentó un hechod e tránsito a la altura del kilometro 17 + 500 en vías del municipio de Andalucía, Valle del Cauca, en donde se vio involucrado el vehiculo tipo furgón de placas TGT-255 de propiedad de la señora Yenny Marcela Cardona Garzón, conducido por Brandon Smith Amarillo Cruz y el vehiculo tipo bus de placas TZS-026, adscrito a la empresa Expreso Bolivariano S.A. y que era conducido por el señor Gelasio Romero Garzón
El hecho se produjo cuando el vehiculo furgón de placas TGT-255 fue embestido desde atrás por el vehículo tipo bus de placas TZS-026. Como consecuencia del hecho se presentaron multiples daños al primero incluyendo la pérdida de la carga transportada por el mismo (1.100 kg de carne de cerdo). Adicionalmente, el vehiculo tipo furgón de propiedad de la demandante, estuvo sin uso durante 22 días, atendiendo a las reparaciones que debieron realizarse, lo que impidió percibir rentas habituales. Dichos daños alcanzan la suma de $28.245.167</t>
  </si>
  <si>
    <t>860.005.108-1</t>
  </si>
  <si>
    <t>TZS-026</t>
  </si>
  <si>
    <t>022400488 / 490</t>
  </si>
  <si>
    <t>29 de enero de 2025</t>
  </si>
  <si>
    <t>04 de junio de 2025</t>
  </si>
  <si>
    <t>20 de junio de 2025</t>
  </si>
  <si>
    <t>Intereses legales</t>
  </si>
  <si>
    <t>FRENTE A LA DEMANDA
1.	Falta de legitimación en la causa por activa de Yenny Marcela Cardona.
2.	Inexistencia de responsabilidad a cargo de expreso bolivariano s.a. por la falta de acreditación del nexo causal.
3.	Eximente de la responsabilidad de la demandada por configurarse la causal “hecho exclusivo de un tercero”.
4.	Anulación de la presunción de culpa como consecuencia de la concurrencia de actividades peligrosas.
5.	Reducción de la indemnización como consecuencia de la incidencia de la conducta del señor Brandon Smith Amarillo Cruz en la producción del daño.
6.	Improcedencia del reconocimiento del daño emergente.
7.	Improcedencia del reconocimiento del lucro cesante.
8.	Genérica o innominada.
FRENTE AL LLAMAMIENTO EN GARANTIA
1.	Prescripción de la acción derivada del contrato de seguro.
2.	Inexistencia de obligación de indemnizar a cargo de Allianz Seguros S.A. por incumplimiento de las cargas del artículo 1077 del código de comercio.
3.	Riesgos expresamente excluidos en la póliza de seguro no. 022400488 / 490.
4.	Improcedencia del cobro de intereses moratorios.
5.	Carácter meramente indemnizatorio de los contratos de seguro.
6.	Sujeción a las condiciones particulares y generales del contrato de seguro en la que se identifica la póliza, el clausulado y los amparos.
7.	En cualquier caso, de ninguna forma se podrá exceder el límite del valor asegurado.
8.	Disponibilidad del valor asegurado.
9.	Genérica o innominada.</t>
  </si>
  <si>
    <t>La contingencia se califica como REMOTA toda vez que en el presente asunto se ha materializado la prescripción de la acción derivada del contrato de seguro y, adicionalmente, se evidencia una falta de legitimación en la causa por activa.
Lo primero que debe tomarse en consideración es que la Póliza Motor Group RC Contra Pesados No. 022400488 / 490, cuyo asegurado es Expreso Bolívar S.A., presta cobertura temporal y material, de conformidad con los hechos y pretensiones expuestas en el líbelo de la demanda. Frente a la cobertura temporal, debe señalarse que el hecho, esto es, el accidente de tránsito en donde se vio involucrado el vehículo de placas TZS-026, ocurrió el 08 de marzo de 2019, es decir, acaeció dentro de la vigencia de la Póliza comprendida entre el 09 de febrero de 2019 y el 08 de febrero de 2020. Aunado a ello, presta cobertura material en tanto ampara la responsabilidad civil extracontractual, pretensión que se le endilga a la Compañía de Seguros. No obstante, es necesario indicar que para el caso que nos ocupa operó la prescripción ordinaria de la acción derivada del contrato de seguro comoquiera que la reclamación frente al hecho (audiencia de conciliación) se realizó el 23 de mayo de 2019, mientras que el llamamiento en garantía a la compañía se efectuó el 28 de enero de 2025, es decir, cuando el plazo establecido en el artículo 1081 del C. Co. ya había fenecido con creces. Si se contabiliza el término desde el momento de la celebración de la audiencia de conciliación, incluyendo la suspensión de términos judiciales con ocasión de la pandemia del año 2020, la asegurada tenía hasta el 07 de septiembre de 2021 para ejercer las acciones derivadas del contrato de seguro, pero, como ya se ha indicado, esta última se presentó solo hasta el 28 de enero de 2025.
Por otro lado, frente a la responsabilidad del asegurado, debe decirse que, no concurren elementos probatorios que acrediten la existencia de responsabilidad en cabeza suya. Lo anterior, conforme se observa en el Informe Policial de Accidente de Tránsito, en el cual se hace una aclaración respecto a la posición de los automotores involucrados en el evento, pues los mismos fueron movidos de su posición final y en tal sentido no fue posible elaborar un bosquejo topográfico que brinde información objetiva del hecho. De allí que la hipótesis asignada a ambos conductores, esto es, la hipótesis 121 - “no mantener distancia de seguridad” para el conductor del vehículo asegurado de placas TZSW-026 y la hipótesis 157 – otra “falta de precaución al adelantar” para el conductor del vehículo tipo furgón de placas TGT-255, no cuenta con carácter vinculante para la imputación que se realiza en la demanda.  Sin menoscabo de lo anterior, no debe pasarse por alto que la parte demandante afirma tener la condición de propietaria del vehículo tipo furgón de placas TGT-255, no obstante, conforme se evidencia en el certificado de tradición No. 26535 expedido por la Secretaría Municipal de Tránsito y Transporte del municipio de Ibagué del 06 de julio de 2021, se constata que el verdadero propietario es un tercero ajeno al proceso, quien ostenta tal calidad desde diciembre de 2012 y no se observa en el expediente documental alguna que sustente entonces la calidad de propietaria de Yenny Marcela Cardona bajo la que se presenta a reclamar los perjuicios de índole material que presuntamente fueron ocasionados como consecuencia del hecho. Por lo indicado, la contingencia se califica como remota.
Todo lo anterior, sin perjuicio del carácter contingente del proceso.</t>
  </si>
  <si>
    <t>Como liquidación objetiva de las pretensiones se estima un monto de $16.360.371
1.Daño Emergente: Se tendrá en cuenta por concepto la suma de $12.688.500. Lo anterior atendiendo a que, se aportan con la demanda 4 anexos documentales que se describen como facturas y que corresponden a los gastos en que debió incurrir la demandante para reparar los daños materiales sufridos por el vehículo a consecuencia del hecho. Si bien dichos documentos serán materia de ratificación en el proceso, se mantendrán como suma objetivada aquellos que fueron expedidos por talleres de reparación y que describen piezas de recambio, así como mano de obra en el automotor, por la suma de $12.688.500. No obstante, no será tenida en cuenta la factura que guarda relación con productos cárnicos de cerdo por valor de $10.680.000 atendiendo a que brilla por su ausencia un sustento documental que acredite el dicho de la demandante, esto es, que el vehículo tipo furgón se encontraba transportando productos cárnicos para el momento en que se produjo el evento, pues no se evidencia una remesa de carga, un contrato de transporte de carga o en su defecto cualquier documental que permita advertir la presencia de dicho producto en el furgón del automotor y tampoco se acredita con el mismo que dichas sumas hayan debido ser pagadas por la demandante. 
2.Lucro Cesante: No se reconocerá suma alguna por este concepto. Lo anterior atendiendo a que la parte demandante aporta un anexo documental presuntamente expedido por un contador público y que de manera escueta hace una liquidación haciendo a mención a presuntos clientes que requerían de los servicios de transporte de alimentos, sin embargo, dicho cálculo carece de soportes documentales, estos es, registros contables, contratos de transporte de alimentos, remesas de carga y en general, cualquier registro que acredite la existencia de dichos convenios o de las sumas percibidas en general por la demandante por el uso del vehículo para fines comerciales. así pues, estamos ante un cálculo hipotético carente de sustento. 
3.Intereses Moratorios: Se reconoce la suma de $3.671.871. Si bien no obran elementos que lleven a declarar la prosperidad de las pretensiones de la demanda como ya se ha puesto de presente, se mantendrá como suma objetivada el valor pretendido por concepto de intereses moratorios. Es pertinente indicar que, atendiendo a la forma en que se reclaman intereses al margen de lo dispuesto en el artículo 1617 del código civil, se realizó el cálculo desde el 08 de marzo de 2019 (ocurrencia del hecho) hasta la fecha de elaboración del presente informe (21 de junio de 2025), en donde se obtiene una suma superior a la reclamada. Por lo indicado, bajo el principio de congruencia se mantendrá la suma descrita en la demanda.
4.Deducible: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</si>
</sst>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64" fontId="0" fillId="0" borderId="1" xfId="1" applyNumberFormat="1" applyFont="1" applyBorder="1" applyAlignment="1" applyProtection="1">
      <alignment horizontal="justify" vertical="top"/>
      <protection locked="0"/>
    </xf>
    <xf numFmtId="164"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17" sqref="B17:C17"/>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163</v>
      </c>
      <c r="B2" s="59" t="s">
        <v>196</v>
      </c>
      <c r="C2" s="60"/>
    </row>
    <row r="3" spans="1:3" x14ac:dyDescent="0.3">
      <c r="A3" s="5" t="s">
        <v>126</v>
      </c>
      <c r="B3" s="57" t="s">
        <v>197</v>
      </c>
      <c r="C3" s="58"/>
    </row>
    <row r="4" spans="1:3" x14ac:dyDescent="0.3">
      <c r="A4" s="5" t="s">
        <v>142</v>
      </c>
      <c r="B4" s="57" t="s">
        <v>198</v>
      </c>
      <c r="C4" s="58"/>
    </row>
    <row r="5" spans="1:3" ht="31.5" customHeight="1" x14ac:dyDescent="0.3">
      <c r="A5" s="5" t="s">
        <v>143</v>
      </c>
      <c r="B5" s="57" t="s">
        <v>199</v>
      </c>
      <c r="C5" s="58"/>
    </row>
    <row r="6" spans="1:3" x14ac:dyDescent="0.3">
      <c r="A6" s="5" t="s">
        <v>144</v>
      </c>
      <c r="B6" s="56" t="s">
        <v>102</v>
      </c>
      <c r="C6" s="56"/>
    </row>
    <row r="7" spans="1:3" x14ac:dyDescent="0.3">
      <c r="A7" s="25" t="s">
        <v>145</v>
      </c>
      <c r="B7" s="57" t="s">
        <v>121</v>
      </c>
      <c r="C7" s="58"/>
    </row>
    <row r="8" spans="1:3" ht="23.1" customHeight="1" x14ac:dyDescent="0.3">
      <c r="A8" s="26" t="s">
        <v>146</v>
      </c>
      <c r="B8" s="56" t="s">
        <v>200</v>
      </c>
      <c r="C8" s="56"/>
    </row>
    <row r="9" spans="1:3" x14ac:dyDescent="0.3">
      <c r="A9" s="26" t="s">
        <v>147</v>
      </c>
      <c r="B9" s="56" t="s">
        <v>201</v>
      </c>
      <c r="C9" s="56"/>
    </row>
    <row r="10" spans="1:3" x14ac:dyDescent="0.3">
      <c r="A10" s="26" t="s">
        <v>148</v>
      </c>
      <c r="B10" s="62" t="s">
        <v>201</v>
      </c>
      <c r="C10" s="62"/>
    </row>
    <row r="11" spans="1:3" ht="30" customHeight="1" x14ac:dyDescent="0.3">
      <c r="A11" s="27" t="s">
        <v>149</v>
      </c>
      <c r="B11" s="62" t="s">
        <v>201</v>
      </c>
      <c r="C11" s="62"/>
    </row>
    <row r="12" spans="1:3" ht="30" customHeight="1" x14ac:dyDescent="0.3">
      <c r="A12" s="5" t="s">
        <v>150</v>
      </c>
      <c r="B12" s="68" t="s">
        <v>201</v>
      </c>
      <c r="C12" s="62"/>
    </row>
    <row r="13" spans="1:3" x14ac:dyDescent="0.3">
      <c r="A13" s="5" t="s">
        <v>151</v>
      </c>
      <c r="B13" s="56" t="s">
        <v>201</v>
      </c>
      <c r="C13" s="56"/>
    </row>
    <row r="14" spans="1:3" x14ac:dyDescent="0.3">
      <c r="A14" s="5" t="s">
        <v>152</v>
      </c>
      <c r="B14" s="63" t="s">
        <v>201</v>
      </c>
      <c r="C14" s="56"/>
    </row>
    <row r="15" spans="1:3" x14ac:dyDescent="0.3">
      <c r="A15" s="5" t="s">
        <v>153</v>
      </c>
      <c r="B15" s="56" t="s">
        <v>201</v>
      </c>
      <c r="C15" s="56"/>
    </row>
    <row r="16" spans="1:3" x14ac:dyDescent="0.3">
      <c r="A16" s="5" t="s">
        <v>154</v>
      </c>
      <c r="B16" s="56" t="s">
        <v>201</v>
      </c>
      <c r="C16" s="56"/>
    </row>
    <row r="17" spans="1:3" ht="15" customHeight="1" x14ac:dyDescent="0.3">
      <c r="A17" s="5" t="s">
        <v>155</v>
      </c>
      <c r="B17" s="56" t="s">
        <v>201</v>
      </c>
      <c r="C17" s="56"/>
    </row>
    <row r="18" spans="1:3" x14ac:dyDescent="0.3">
      <c r="A18" s="5" t="s">
        <v>156</v>
      </c>
      <c r="B18" s="56" t="s">
        <v>201</v>
      </c>
      <c r="C18" s="56"/>
    </row>
    <row r="19" spans="1:3" ht="18.75" customHeight="1" x14ac:dyDescent="0.3">
      <c r="A19" s="5" t="s">
        <v>157</v>
      </c>
      <c r="B19" s="56" t="s">
        <v>201</v>
      </c>
      <c r="C19" s="56"/>
    </row>
    <row r="20" spans="1:3" x14ac:dyDescent="0.3">
      <c r="A20" s="5" t="s">
        <v>158</v>
      </c>
      <c r="B20" s="56" t="s">
        <v>201</v>
      </c>
      <c r="C20" s="56"/>
    </row>
    <row r="21" spans="1:3" ht="17.25" customHeight="1" x14ac:dyDescent="0.3">
      <c r="A21" s="5" t="s">
        <v>159</v>
      </c>
      <c r="B21" s="56" t="s">
        <v>201</v>
      </c>
      <c r="C21" s="56"/>
    </row>
    <row r="22" spans="1:3" x14ac:dyDescent="0.3">
      <c r="A22" s="26" t="s">
        <v>160</v>
      </c>
      <c r="B22" s="66" t="s">
        <v>202</v>
      </c>
      <c r="C22" s="66"/>
    </row>
    <row r="23" spans="1:3" x14ac:dyDescent="0.3">
      <c r="A23" s="26" t="s">
        <v>161</v>
      </c>
      <c r="B23" s="67" t="s">
        <v>204</v>
      </c>
      <c r="C23" s="66"/>
    </row>
    <row r="24" spans="1:3" x14ac:dyDescent="0.3">
      <c r="A24" s="26" t="s">
        <v>162</v>
      </c>
      <c r="B24" s="67" t="s">
        <v>203</v>
      </c>
      <c r="C24" s="66"/>
    </row>
    <row r="25" spans="1:3" x14ac:dyDescent="0.3">
      <c r="A25" s="61" t="s">
        <v>119</v>
      </c>
      <c r="B25" s="66" t="s">
        <v>205</v>
      </c>
      <c r="C25" s="54"/>
    </row>
    <row r="26" spans="1:3" x14ac:dyDescent="0.3">
      <c r="A26" s="61"/>
      <c r="B26" s="54"/>
      <c r="C26" s="54"/>
    </row>
    <row r="27" spans="1:3" ht="100.5" customHeight="1" x14ac:dyDescent="0.3">
      <c r="A27" s="61"/>
      <c r="B27" s="54"/>
      <c r="C27" s="54"/>
    </row>
    <row r="28" spans="1:3" x14ac:dyDescent="0.3">
      <c r="A28" s="26" t="s">
        <v>164</v>
      </c>
      <c r="B28" s="54" t="s">
        <v>198</v>
      </c>
      <c r="C28" s="54"/>
    </row>
    <row r="29" spans="1:3" x14ac:dyDescent="0.3">
      <c r="A29" s="26" t="s">
        <v>165</v>
      </c>
      <c r="B29" s="54" t="s">
        <v>206</v>
      </c>
      <c r="C29" s="54"/>
    </row>
    <row r="30" spans="1:3" x14ac:dyDescent="0.3">
      <c r="A30" s="26" t="s">
        <v>166</v>
      </c>
      <c r="B30" s="54" t="s">
        <v>207</v>
      </c>
      <c r="C30" s="54"/>
    </row>
    <row r="31" spans="1:3" x14ac:dyDescent="0.3">
      <c r="A31" s="26" t="s">
        <v>167</v>
      </c>
      <c r="B31" s="54" t="s">
        <v>208</v>
      </c>
      <c r="C31" s="54"/>
    </row>
    <row r="32" spans="1:3" x14ac:dyDescent="0.3">
      <c r="A32" s="26" t="s">
        <v>168</v>
      </c>
      <c r="B32" s="64" t="s">
        <v>209</v>
      </c>
      <c r="C32" s="65"/>
    </row>
    <row r="33" spans="1:3" x14ac:dyDescent="0.3">
      <c r="A33" s="5" t="s">
        <v>169</v>
      </c>
      <c r="B33" s="63" t="s">
        <v>210</v>
      </c>
      <c r="C33" s="63"/>
    </row>
    <row r="34" spans="1:3" ht="43.2" x14ac:dyDescent="0.3">
      <c r="A34" s="5" t="s">
        <v>170</v>
      </c>
      <c r="B34" s="63" t="s">
        <v>211</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8" t="s">
        <v>10</v>
      </c>
      <c r="B1" s="88"/>
      <c r="C1" s="88"/>
    </row>
    <row r="2" spans="1:3" ht="15.75" customHeight="1" x14ac:dyDescent="0.3">
      <c r="A2" s="20" t="s">
        <v>11</v>
      </c>
      <c r="B2" s="89" t="s">
        <v>120</v>
      </c>
      <c r="C2" s="90"/>
    </row>
    <row r="3" spans="1:3" s="2" customFormat="1" x14ac:dyDescent="0.3">
      <c r="A3" s="5" t="s">
        <v>1</v>
      </c>
      <c r="B3" s="56" t="str">
        <f>'AUTOS  NOTA 322'!B2:C2</f>
        <v>11001-40-03-067-2022-00918-00</v>
      </c>
      <c r="C3" s="56"/>
    </row>
    <row r="4" spans="1:3" s="2" customFormat="1" x14ac:dyDescent="0.3">
      <c r="A4" s="5" t="s">
        <v>2</v>
      </c>
      <c r="B4" s="56" t="str">
        <f>'AUTOS  NOTA 322'!B3:C3</f>
        <v>JUZGADO SETENTA Y OCHO DE PEQUEÑAS CAUSAS Y COMPETENCIA MULTIPLE DE BOGOTÁ D.C.</v>
      </c>
      <c r="C4" s="56"/>
    </row>
    <row r="5" spans="1:3" s="2" customFormat="1" x14ac:dyDescent="0.3">
      <c r="A5" s="5" t="s">
        <v>3</v>
      </c>
      <c r="B5" s="56" t="str">
        <f>'AUTOS  NOTA 322'!B4:C4</f>
        <v>Expreso Bolivariano S.A.</v>
      </c>
      <c r="C5" s="56"/>
    </row>
    <row r="6" spans="1:3" s="2" customFormat="1" x14ac:dyDescent="0.3">
      <c r="A6" s="5" t="s">
        <v>4</v>
      </c>
      <c r="B6" s="56" t="str">
        <f>'AUTOS  NOTA 322'!B5:C5</f>
        <v>Yenny Marcela Cardona Garzón C.C. 12.506.656</v>
      </c>
      <c r="C6" s="56"/>
    </row>
    <row r="7" spans="1:3" s="2" customFormat="1" x14ac:dyDescent="0.3">
      <c r="A7" s="5" t="s">
        <v>5</v>
      </c>
      <c r="B7" s="56" t="str">
        <f>'AUTOS  NOTA 322'!B6:C6</f>
        <v>LLAMADA EN GARANTIA</v>
      </c>
      <c r="C7" s="56"/>
    </row>
    <row r="8" spans="1:3" s="2" customFormat="1" x14ac:dyDescent="0.3">
      <c r="A8" s="29" t="s">
        <v>100</v>
      </c>
      <c r="B8" s="56" t="str">
        <f>'AUTOS  NOTA 322'!B7:C8</f>
        <v>No aplica</v>
      </c>
      <c r="C8" s="56"/>
    </row>
    <row r="9" spans="1:3" x14ac:dyDescent="0.3">
      <c r="A9" s="20" t="s">
        <v>12</v>
      </c>
      <c r="B9" s="56"/>
      <c r="C9" s="56"/>
    </row>
    <row r="10" spans="1:3" x14ac:dyDescent="0.3">
      <c r="A10" s="20" t="s">
        <v>9</v>
      </c>
      <c r="B10" s="56" t="s">
        <v>105</v>
      </c>
      <c r="C10" s="56"/>
    </row>
    <row r="11" spans="1:3" x14ac:dyDescent="0.3">
      <c r="A11" s="20" t="s">
        <v>13</v>
      </c>
      <c r="B11" s="71">
        <v>0</v>
      </c>
      <c r="C11" s="72"/>
    </row>
    <row r="12" spans="1:3" x14ac:dyDescent="0.3">
      <c r="A12" s="20" t="s">
        <v>114</v>
      </c>
      <c r="B12" s="71">
        <v>0</v>
      </c>
      <c r="C12" s="72"/>
    </row>
    <row r="13" spans="1:3" x14ac:dyDescent="0.3">
      <c r="A13" s="20" t="s">
        <v>14</v>
      </c>
      <c r="B13" s="57"/>
      <c r="C13" s="58"/>
    </row>
    <row r="14" spans="1:3" x14ac:dyDescent="0.3">
      <c r="A14" s="20" t="s">
        <v>15</v>
      </c>
      <c r="B14" s="62"/>
      <c r="C14" s="56"/>
    </row>
    <row r="15" spans="1:3" x14ac:dyDescent="0.3">
      <c r="A15" s="20" t="s">
        <v>16</v>
      </c>
      <c r="B15" s="56"/>
      <c r="C15" s="56"/>
    </row>
    <row r="16" spans="1:3" x14ac:dyDescent="0.3">
      <c r="A16" s="20" t="s">
        <v>18</v>
      </c>
      <c r="B16" s="56"/>
      <c r="C16" s="56"/>
    </row>
    <row r="17" spans="1:3" x14ac:dyDescent="0.3">
      <c r="A17" s="75" t="s">
        <v>19</v>
      </c>
      <c r="B17" s="56"/>
      <c r="C17" s="56"/>
    </row>
    <row r="18" spans="1:3" x14ac:dyDescent="0.3">
      <c r="A18" s="76"/>
      <c r="B18" s="10" t="s">
        <v>21</v>
      </c>
      <c r="C18" s="10" t="s">
        <v>22</v>
      </c>
    </row>
    <row r="19" spans="1:3" x14ac:dyDescent="0.3">
      <c r="A19" s="76"/>
      <c r="B19" s="6" t="s">
        <v>117</v>
      </c>
      <c r="C19" s="6"/>
    </row>
    <row r="20" spans="1:3" x14ac:dyDescent="0.3">
      <c r="A20" s="76"/>
      <c r="B20" s="6"/>
      <c r="C20" s="6"/>
    </row>
    <row r="21" spans="1:3" x14ac:dyDescent="0.3">
      <c r="A21" s="77"/>
      <c r="B21" s="6"/>
      <c r="C21" s="6"/>
    </row>
    <row r="22" spans="1:3" x14ac:dyDescent="0.3">
      <c r="A22" s="20" t="s">
        <v>23</v>
      </c>
      <c r="B22" s="56"/>
      <c r="C22" s="56"/>
    </row>
    <row r="23" spans="1:3" x14ac:dyDescent="0.3">
      <c r="A23" s="20" t="s">
        <v>24</v>
      </c>
      <c r="B23" s="78"/>
      <c r="C23" s="79"/>
    </row>
    <row r="24" spans="1:3" x14ac:dyDescent="0.3">
      <c r="A24" s="20" t="s">
        <v>25</v>
      </c>
      <c r="B24" s="56"/>
      <c r="C24" s="56"/>
    </row>
    <row r="25" spans="1:3" x14ac:dyDescent="0.3">
      <c r="A25" s="20" t="s">
        <v>26</v>
      </c>
      <c r="B25" s="56"/>
      <c r="C25" s="56"/>
    </row>
    <row r="26" spans="1:3" x14ac:dyDescent="0.3">
      <c r="A26" s="20" t="s">
        <v>28</v>
      </c>
      <c r="B26" s="56"/>
      <c r="C26" s="56"/>
    </row>
    <row r="27" spans="1:3" x14ac:dyDescent="0.3">
      <c r="A27" s="19" t="s">
        <v>29</v>
      </c>
      <c r="B27" s="56"/>
      <c r="C27" s="56"/>
    </row>
    <row r="28" spans="1:3" x14ac:dyDescent="0.3">
      <c r="A28" s="80" t="s">
        <v>30</v>
      </c>
      <c r="B28" s="80"/>
      <c r="C28" s="80"/>
    </row>
    <row r="29" spans="1:3" x14ac:dyDescent="0.3">
      <c r="A29" s="73" t="s">
        <v>31</v>
      </c>
      <c r="B29" s="74"/>
      <c r="C29" s="11"/>
    </row>
    <row r="30" spans="1:3" x14ac:dyDescent="0.3">
      <c r="A30" s="73" t="s">
        <v>32</v>
      </c>
      <c r="B30" s="74"/>
      <c r="C30" s="11"/>
    </row>
    <row r="31" spans="1:3" x14ac:dyDescent="0.3">
      <c r="A31" s="73" t="s">
        <v>33</v>
      </c>
      <c r="B31" s="74"/>
      <c r="C31" s="12"/>
    </row>
    <row r="32" spans="1:3" x14ac:dyDescent="0.3">
      <c r="A32" s="73" t="s">
        <v>34</v>
      </c>
      <c r="B32" s="74"/>
      <c r="C32" s="11"/>
    </row>
    <row r="33" spans="1:3" x14ac:dyDescent="0.3">
      <c r="A33" s="73" t="s">
        <v>35</v>
      </c>
      <c r="B33" s="74"/>
      <c r="C33" s="11"/>
    </row>
    <row r="34" spans="1:3" x14ac:dyDescent="0.3">
      <c r="A34" s="73" t="s">
        <v>36</v>
      </c>
      <c r="B34" s="74"/>
      <c r="C34" s="13"/>
    </row>
    <row r="35" spans="1:3" x14ac:dyDescent="0.3">
      <c r="A35" s="69" t="s">
        <v>37</v>
      </c>
      <c r="B35" s="70"/>
      <c r="C35" s="14"/>
    </row>
    <row r="36" spans="1:3" x14ac:dyDescent="0.3">
      <c r="A36" s="69" t="s">
        <v>38</v>
      </c>
      <c r="B36" s="70"/>
      <c r="C36" s="15"/>
    </row>
    <row r="37" spans="1:3" x14ac:dyDescent="0.3">
      <c r="A37" s="81" t="s">
        <v>39</v>
      </c>
      <c r="B37" s="82"/>
      <c r="C37" s="15"/>
    </row>
    <row r="38" spans="1:3" x14ac:dyDescent="0.3">
      <c r="A38" s="83"/>
      <c r="B38" s="84"/>
      <c r="C38" s="15"/>
    </row>
    <row r="39" spans="1:3" x14ac:dyDescent="0.3">
      <c r="A39" s="85"/>
      <c r="B39" s="86"/>
      <c r="C39" s="15"/>
    </row>
    <row r="40" spans="1:3" x14ac:dyDescent="0.3">
      <c r="A40" s="87" t="s">
        <v>40</v>
      </c>
      <c r="B40" s="87"/>
      <c r="C40" s="87"/>
    </row>
    <row r="41" spans="1:3" x14ac:dyDescent="0.3">
      <c r="A41" s="17" t="s">
        <v>41</v>
      </c>
      <c r="B41" s="18"/>
      <c r="C41" s="15"/>
    </row>
    <row r="42" spans="1:3" x14ac:dyDescent="0.3">
      <c r="A42" s="69" t="s">
        <v>42</v>
      </c>
      <c r="B42" s="70"/>
      <c r="C42" s="15"/>
    </row>
    <row r="43" spans="1:3" x14ac:dyDescent="0.3">
      <c r="A43" s="69" t="s">
        <v>43</v>
      </c>
      <c r="B43" s="70"/>
      <c r="C43" s="15"/>
    </row>
    <row r="44" spans="1:3" x14ac:dyDescent="0.3">
      <c r="A44" s="17" t="s">
        <v>44</v>
      </c>
      <c r="B44" s="18"/>
      <c r="C44" s="15"/>
    </row>
    <row r="45" spans="1:3" x14ac:dyDescent="0.3">
      <c r="A45" s="17" t="s">
        <v>45</v>
      </c>
      <c r="B45" s="18"/>
      <c r="C45" s="15"/>
    </row>
    <row r="46" spans="1:3" x14ac:dyDescent="0.3">
      <c r="A46" s="69" t="s">
        <v>46</v>
      </c>
      <c r="B46" s="70"/>
      <c r="C46" s="15"/>
    </row>
    <row r="47" spans="1:3" x14ac:dyDescent="0.3">
      <c r="A47" s="17" t="s">
        <v>47</v>
      </c>
      <c r="B47" s="16"/>
      <c r="C47" s="15"/>
    </row>
    <row r="48" spans="1:3" x14ac:dyDescent="0.3">
      <c r="A48" s="69" t="s">
        <v>48</v>
      </c>
      <c r="B48" s="70"/>
      <c r="C48" s="15"/>
    </row>
    <row r="49" spans="1:3" x14ac:dyDescent="0.3">
      <c r="A49" s="69" t="s">
        <v>49</v>
      </c>
      <c r="B49" s="70"/>
      <c r="C49" s="15"/>
    </row>
    <row r="50" spans="1:3" x14ac:dyDescent="0.3">
      <c r="A50" s="69" t="s">
        <v>39</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85" zoomScaleNormal="85" workbookViewId="0">
      <selection activeCell="A42" sqref="A42"/>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108" t="s">
        <v>50</v>
      </c>
      <c r="B1" s="108"/>
      <c r="C1" s="108"/>
    </row>
    <row r="2" spans="1:9" ht="15" customHeight="1" x14ac:dyDescent="0.3">
      <c r="A2" s="33" t="s">
        <v>11</v>
      </c>
      <c r="B2" s="93" t="str">
        <f>'AUTOS NOTA 321'!B2:C2</f>
        <v xml:space="preserve">SINIESTRO   LEGIS </v>
      </c>
      <c r="C2" s="94"/>
    </row>
    <row r="3" spans="1:9" x14ac:dyDescent="0.3">
      <c r="A3" s="34" t="s">
        <v>1</v>
      </c>
      <c r="B3" s="109" t="str">
        <f>'AUTOS  NOTA 322'!B2:C2</f>
        <v>11001-40-03-067-2022-00918-00</v>
      </c>
      <c r="C3" s="109"/>
    </row>
    <row r="4" spans="1:9" x14ac:dyDescent="0.3">
      <c r="A4" s="34" t="s">
        <v>2</v>
      </c>
      <c r="B4" s="109" t="str">
        <f>'AUTOS  NOTA 322'!B3:C3</f>
        <v>JUZGADO SETENTA Y OCHO DE PEQUEÑAS CAUSAS Y COMPETENCIA MULTIPLE DE BOGOTÁ D.C.</v>
      </c>
      <c r="C4" s="109"/>
    </row>
    <row r="5" spans="1:9" x14ac:dyDescent="0.3">
      <c r="A5" s="34" t="s">
        <v>3</v>
      </c>
      <c r="B5" s="109" t="str">
        <f>'AUTOS  NOTA 322'!B4:C4</f>
        <v>Expreso Bolivariano S.A.</v>
      </c>
      <c r="C5" s="109"/>
    </row>
    <row r="6" spans="1:9" ht="15" customHeight="1" x14ac:dyDescent="0.3">
      <c r="A6" s="34" t="s">
        <v>4</v>
      </c>
      <c r="B6" s="109" t="str">
        <f>'AUTOS  NOTA 322'!B5:C5</f>
        <v>Yenny Marcela Cardona Garzón C.C. 12.506.656</v>
      </c>
      <c r="C6" s="109"/>
    </row>
    <row r="7" spans="1:9" x14ac:dyDescent="0.3">
      <c r="A7" s="34" t="s">
        <v>5</v>
      </c>
      <c r="B7" s="109" t="str">
        <f>'AUTOS  NOTA 322'!B6:C6</f>
        <v>LLAMADA EN GARANTIA</v>
      </c>
      <c r="C7" s="109"/>
    </row>
    <row r="8" spans="1:9" x14ac:dyDescent="0.3">
      <c r="A8" s="36" t="s">
        <v>100</v>
      </c>
      <c r="B8" s="109" t="str">
        <f>'AUTOS  NOTA 322'!B7:C8</f>
        <v>No aplica</v>
      </c>
      <c r="C8" s="109"/>
    </row>
    <row r="9" spans="1:9" x14ac:dyDescent="0.3">
      <c r="A9" s="34" t="s">
        <v>51</v>
      </c>
      <c r="B9" s="106">
        <f>SUM(C11,C12,C14,C15,C17)</f>
        <v>31917038</v>
      </c>
      <c r="C9" s="107"/>
    </row>
    <row r="10" spans="1:9" x14ac:dyDescent="0.3">
      <c r="A10" s="110" t="s">
        <v>52</v>
      </c>
      <c r="B10" s="98" t="s">
        <v>53</v>
      </c>
      <c r="C10" s="99"/>
    </row>
    <row r="11" spans="1:9" x14ac:dyDescent="0.3">
      <c r="A11" s="110"/>
      <c r="B11" s="35" t="s">
        <v>54</v>
      </c>
      <c r="C11" s="52">
        <v>4876667</v>
      </c>
    </row>
    <row r="12" spans="1:9" x14ac:dyDescent="0.3">
      <c r="A12" s="110"/>
      <c r="B12" s="35" t="s">
        <v>55</v>
      </c>
      <c r="C12" s="52">
        <v>23368500</v>
      </c>
    </row>
    <row r="13" spans="1:9" x14ac:dyDescent="0.3">
      <c r="A13" s="110"/>
      <c r="B13" s="98"/>
      <c r="C13" s="99"/>
    </row>
    <row r="14" spans="1:9" x14ac:dyDescent="0.3">
      <c r="A14" s="110"/>
      <c r="B14" s="35" t="s">
        <v>98</v>
      </c>
      <c r="C14" s="53">
        <v>0</v>
      </c>
    </row>
    <row r="15" spans="1:9" x14ac:dyDescent="0.3">
      <c r="A15" s="110"/>
      <c r="B15" s="35" t="s">
        <v>212</v>
      </c>
      <c r="C15" s="53">
        <v>3671871</v>
      </c>
      <c r="E15" s="40" t="s">
        <v>57</v>
      </c>
      <c r="F15" s="41">
        <v>0.7</v>
      </c>
    </row>
    <row r="16" spans="1:9" x14ac:dyDescent="0.3">
      <c r="A16" s="110"/>
      <c r="B16" s="98" t="s">
        <v>58</v>
      </c>
      <c r="C16" s="99"/>
      <c r="E16" s="40" t="s">
        <v>59</v>
      </c>
      <c r="F16" s="42">
        <v>0.3</v>
      </c>
      <c r="I16" s="43"/>
    </row>
    <row r="17" spans="1:9" x14ac:dyDescent="0.3">
      <c r="A17" s="110"/>
      <c r="B17" s="35"/>
      <c r="C17" s="38"/>
      <c r="F17" s="44"/>
      <c r="I17" s="43"/>
    </row>
    <row r="18" spans="1:9" ht="23.25" customHeight="1" x14ac:dyDescent="0.3">
      <c r="A18" s="37" t="s">
        <v>60</v>
      </c>
      <c r="B18" s="93" t="s">
        <v>61</v>
      </c>
      <c r="C18" s="94"/>
    </row>
    <row r="19" spans="1:9" ht="28.8" x14ac:dyDescent="0.3">
      <c r="A19" s="34" t="s">
        <v>62</v>
      </c>
      <c r="B19" s="100" t="s">
        <v>214</v>
      </c>
      <c r="C19" s="101"/>
    </row>
    <row r="20" spans="1:9" ht="15" customHeight="1" x14ac:dyDescent="0.3">
      <c r="A20" s="45" t="s">
        <v>63</v>
      </c>
      <c r="B20" s="95">
        <f>((C22+C23+C25+C26+C30+C28+C32+C34+C29+C33)-C37-C38)*C36*C39</f>
        <v>16360371</v>
      </c>
      <c r="C20" s="95"/>
    </row>
    <row r="21" spans="1:9" x14ac:dyDescent="0.3">
      <c r="A21" s="37" t="s">
        <v>64</v>
      </c>
      <c r="B21" s="102" t="s">
        <v>53</v>
      </c>
      <c r="C21" s="103"/>
    </row>
    <row r="22" spans="1:9" x14ac:dyDescent="0.3">
      <c r="A22" s="91"/>
      <c r="B22" s="35" t="s">
        <v>54</v>
      </c>
      <c r="C22" s="52">
        <v>0</v>
      </c>
    </row>
    <row r="23" spans="1:9" x14ac:dyDescent="0.3">
      <c r="A23" s="92"/>
      <c r="B23" s="35" t="s">
        <v>55</v>
      </c>
      <c r="C23" s="52">
        <v>12688500</v>
      </c>
    </row>
    <row r="24" spans="1:9" x14ac:dyDescent="0.3">
      <c r="A24" s="92"/>
      <c r="B24" s="98" t="s">
        <v>56</v>
      </c>
      <c r="C24" s="99"/>
    </row>
    <row r="25" spans="1:9" x14ac:dyDescent="0.3">
      <c r="A25" s="92"/>
      <c r="B25" s="35" t="s">
        <v>98</v>
      </c>
      <c r="C25" s="30">
        <v>0</v>
      </c>
    </row>
    <row r="26" spans="1:9" ht="29.1" customHeight="1" x14ac:dyDescent="0.3">
      <c r="A26" s="92"/>
      <c r="B26" s="35" t="s">
        <v>212</v>
      </c>
      <c r="C26" s="52">
        <v>3671871</v>
      </c>
    </row>
    <row r="27" spans="1:9" x14ac:dyDescent="0.3">
      <c r="A27" s="92"/>
      <c r="B27" s="98" t="s">
        <v>121</v>
      </c>
      <c r="C27" s="99"/>
    </row>
    <row r="28" spans="1:9" x14ac:dyDescent="0.3">
      <c r="A28" s="92"/>
      <c r="B28" s="35" t="s">
        <v>130</v>
      </c>
      <c r="C28" s="30">
        <v>0</v>
      </c>
    </row>
    <row r="29" spans="1:9" x14ac:dyDescent="0.3">
      <c r="A29" s="92"/>
      <c r="B29" s="35" t="s">
        <v>54</v>
      </c>
      <c r="C29" s="30"/>
    </row>
    <row r="30" spans="1:9" x14ac:dyDescent="0.3">
      <c r="A30" s="92"/>
      <c r="B30" s="35" t="s">
        <v>55</v>
      </c>
      <c r="C30" s="30">
        <v>0</v>
      </c>
    </row>
    <row r="31" spans="1:9" x14ac:dyDescent="0.3">
      <c r="A31" s="92"/>
      <c r="B31" s="98" t="s">
        <v>122</v>
      </c>
      <c r="C31" s="99"/>
    </row>
    <row r="32" spans="1:9" x14ac:dyDescent="0.3">
      <c r="A32" s="92"/>
      <c r="B32" s="35"/>
      <c r="C32" s="30"/>
    </row>
    <row r="33" spans="1:3" x14ac:dyDescent="0.3">
      <c r="A33" s="92"/>
      <c r="B33" s="35" t="s">
        <v>54</v>
      </c>
      <c r="C33" s="30">
        <v>0</v>
      </c>
    </row>
    <row r="34" spans="1:3" x14ac:dyDescent="0.3">
      <c r="A34" s="92"/>
      <c r="B34" s="35" t="s">
        <v>55</v>
      </c>
      <c r="C34" s="30">
        <v>0</v>
      </c>
    </row>
    <row r="35" spans="1:3" x14ac:dyDescent="0.3">
      <c r="A35" s="92"/>
      <c r="B35" s="98" t="s">
        <v>113</v>
      </c>
      <c r="C35" s="99"/>
    </row>
    <row r="36" spans="1:3" x14ac:dyDescent="0.3">
      <c r="A36" s="92"/>
      <c r="B36" s="35" t="s">
        <v>125</v>
      </c>
      <c r="C36" s="31">
        <v>1</v>
      </c>
    </row>
    <row r="37" spans="1:3" x14ac:dyDescent="0.3">
      <c r="A37" s="92"/>
      <c r="B37" s="35" t="s">
        <v>114</v>
      </c>
      <c r="C37" s="32">
        <v>0</v>
      </c>
    </row>
    <row r="38" spans="1:3" x14ac:dyDescent="0.3">
      <c r="A38" s="92"/>
      <c r="B38" s="35" t="s">
        <v>171</v>
      </c>
      <c r="C38" s="32"/>
    </row>
    <row r="39" spans="1:3" x14ac:dyDescent="0.3">
      <c r="A39" s="92"/>
      <c r="B39" s="35" t="s">
        <v>129</v>
      </c>
      <c r="C39" s="31">
        <v>1</v>
      </c>
    </row>
    <row r="40" spans="1:3" x14ac:dyDescent="0.3">
      <c r="A40" s="46" t="s">
        <v>65</v>
      </c>
      <c r="B40" s="95">
        <f>IFERROR(B20*(VLOOKUP(B18,E15:F17,2,0)),16666)</f>
        <v>16666</v>
      </c>
      <c r="C40" s="95"/>
    </row>
    <row r="41" spans="1:3" ht="93" customHeight="1" x14ac:dyDescent="0.3">
      <c r="A41" s="34" t="s">
        <v>123</v>
      </c>
      <c r="B41" s="96" t="s">
        <v>215</v>
      </c>
      <c r="C41" s="97"/>
    </row>
    <row r="42" spans="1:3" ht="211.5" customHeight="1" x14ac:dyDescent="0.3">
      <c r="A42" s="34" t="s">
        <v>66</v>
      </c>
      <c r="B42" s="111" t="s">
        <v>213</v>
      </c>
      <c r="C42" s="112"/>
    </row>
    <row r="45" spans="1:3" ht="25.8" x14ac:dyDescent="0.3">
      <c r="A45" s="104" t="s">
        <v>172</v>
      </c>
      <c r="B45" s="104"/>
      <c r="C45" s="104"/>
    </row>
    <row r="46" spans="1:3" x14ac:dyDescent="0.3">
      <c r="A46" s="105" t="s">
        <v>173</v>
      </c>
      <c r="B46" s="105"/>
      <c r="C46" s="105"/>
    </row>
    <row r="47" spans="1:3" x14ac:dyDescent="0.3">
      <c r="A47" s="47" t="s">
        <v>174</v>
      </c>
      <c r="B47" s="47" t="s">
        <v>175</v>
      </c>
      <c r="C47" s="48" t="s">
        <v>176</v>
      </c>
    </row>
    <row r="48" spans="1:3" ht="26.4" x14ac:dyDescent="0.3">
      <c r="A48" s="49" t="s">
        <v>177</v>
      </c>
      <c r="B48" s="50" t="s">
        <v>27</v>
      </c>
      <c r="C48" s="49" t="s">
        <v>178</v>
      </c>
    </row>
    <row r="49" spans="1:3" ht="39.6" x14ac:dyDescent="0.3">
      <c r="A49" s="49" t="s">
        <v>179</v>
      </c>
      <c r="B49" s="50" t="s">
        <v>27</v>
      </c>
      <c r="C49" s="49" t="s">
        <v>180</v>
      </c>
    </row>
    <row r="50" spans="1:3" ht="26.4" x14ac:dyDescent="0.3">
      <c r="A50" s="49" t="s">
        <v>181</v>
      </c>
      <c r="B50" s="50" t="s">
        <v>27</v>
      </c>
      <c r="C50" s="49" t="s">
        <v>182</v>
      </c>
    </row>
    <row r="51" spans="1:3" x14ac:dyDescent="0.3">
      <c r="A51" s="49" t="s">
        <v>183</v>
      </c>
      <c r="B51" s="50" t="s">
        <v>27</v>
      </c>
      <c r="C51" s="49" t="s">
        <v>184</v>
      </c>
    </row>
    <row r="52" spans="1:3" x14ac:dyDescent="0.3">
      <c r="A52" s="49" t="s">
        <v>185</v>
      </c>
      <c r="B52" s="50" t="s">
        <v>27</v>
      </c>
      <c r="C52" s="51"/>
    </row>
    <row r="53" spans="1:3" x14ac:dyDescent="0.3">
      <c r="A53" s="49" t="s">
        <v>186</v>
      </c>
      <c r="B53" s="50"/>
      <c r="C53" s="49" t="s">
        <v>187</v>
      </c>
    </row>
    <row r="54" spans="1:3" ht="26.4" x14ac:dyDescent="0.3">
      <c r="A54" s="49" t="s">
        <v>188</v>
      </c>
      <c r="B54" s="50" t="s">
        <v>27</v>
      </c>
      <c r="C54" s="49" t="s">
        <v>189</v>
      </c>
    </row>
    <row r="55" spans="1:3" x14ac:dyDescent="0.3">
      <c r="A55" s="49" t="s">
        <v>190</v>
      </c>
      <c r="B55" s="50" t="s">
        <v>27</v>
      </c>
      <c r="C55" s="51" t="s">
        <v>191</v>
      </c>
    </row>
    <row r="56" spans="1:3" ht="26.4" x14ac:dyDescent="0.3">
      <c r="A56" s="49" t="s">
        <v>192</v>
      </c>
      <c r="B56" s="50" t="s">
        <v>27</v>
      </c>
      <c r="C56" s="51" t="s">
        <v>193</v>
      </c>
    </row>
    <row r="57" spans="1:3" ht="26.4" x14ac:dyDescent="0.3">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8" t="s">
        <v>67</v>
      </c>
      <c r="B1" s="88"/>
      <c r="C1" s="88"/>
    </row>
    <row r="2" spans="1:3" x14ac:dyDescent="0.3">
      <c r="A2" s="20" t="s">
        <v>11</v>
      </c>
      <c r="B2" s="78" t="str">
        <f>'AUTOS NOTA 324-478'!B2:C2</f>
        <v xml:space="preserve">SINIESTRO   LEGIS </v>
      </c>
      <c r="C2" s="79"/>
    </row>
    <row r="3" spans="1:3" x14ac:dyDescent="0.3">
      <c r="A3" s="5" t="s">
        <v>1</v>
      </c>
      <c r="B3" s="56" t="str">
        <f>'AUTOS  NOTA 322'!B2:C2</f>
        <v>11001-40-03-067-2022-00918-00</v>
      </c>
      <c r="C3" s="56"/>
    </row>
    <row r="4" spans="1:3" x14ac:dyDescent="0.3">
      <c r="A4" s="5" t="s">
        <v>2</v>
      </c>
      <c r="B4" s="56" t="str">
        <f>'AUTOS  NOTA 322'!B3:C3</f>
        <v>JUZGADO SETENTA Y OCHO DE PEQUEÑAS CAUSAS Y COMPETENCIA MULTIPLE DE BOGOTÁ D.C.</v>
      </c>
      <c r="C4" s="56"/>
    </row>
    <row r="5" spans="1:3" x14ac:dyDescent="0.3">
      <c r="A5" s="5" t="s">
        <v>3</v>
      </c>
      <c r="B5" s="56" t="str">
        <f>'AUTOS  NOTA 322'!B4:C4</f>
        <v>Expreso Bolivariano S.A.</v>
      </c>
      <c r="C5" s="56"/>
    </row>
    <row r="6" spans="1:3" ht="15" customHeight="1" x14ac:dyDescent="0.3">
      <c r="A6" s="5" t="s">
        <v>4</v>
      </c>
      <c r="B6" s="56" t="str">
        <f>'AUTOS  NOTA 322'!B5:C5</f>
        <v>Yenny Marcela Cardona Garzón C.C. 12.506.656</v>
      </c>
      <c r="C6" s="56"/>
    </row>
    <row r="7" spans="1:3" ht="15" customHeight="1" x14ac:dyDescent="0.3">
      <c r="A7" s="5" t="s">
        <v>5</v>
      </c>
      <c r="B7" s="56" t="str">
        <f>'AUTOS  NOTA 322'!B6:C6</f>
        <v>LLAMADA EN GARANTIA</v>
      </c>
      <c r="C7" s="56"/>
    </row>
    <row r="8" spans="1:3" ht="15" customHeight="1" x14ac:dyDescent="0.3">
      <c r="A8" s="29" t="s">
        <v>100</v>
      </c>
      <c r="B8" s="56" t="str">
        <f>'AUTOS  NOTA 322'!B7:C8</f>
        <v>No aplica</v>
      </c>
      <c r="C8" s="56"/>
    </row>
    <row r="9" spans="1:3" ht="18.899999999999999" customHeight="1" x14ac:dyDescent="0.3">
      <c r="A9" s="5" t="s">
        <v>101</v>
      </c>
      <c r="B9" s="56"/>
      <c r="C9" s="56"/>
    </row>
    <row r="10" spans="1:3" x14ac:dyDescent="0.3">
      <c r="A10" s="7" t="s">
        <v>64</v>
      </c>
      <c r="B10" s="115">
        <f>'AUTOS NOTA 324-478'!B20:C20</f>
        <v>16360371</v>
      </c>
      <c r="C10" s="115"/>
    </row>
    <row r="11" spans="1:3" x14ac:dyDescent="0.3">
      <c r="A11" s="7" t="s">
        <v>115</v>
      </c>
      <c r="B11" s="116">
        <f>'AUTOS NOTA 324-478'!B40:C40</f>
        <v>16666</v>
      </c>
      <c r="C11" s="56"/>
    </row>
    <row r="12" spans="1:3" ht="28.8" x14ac:dyDescent="0.3">
      <c r="A12" s="7" t="s">
        <v>68</v>
      </c>
      <c r="B12" s="113"/>
      <c r="C12" s="114"/>
    </row>
    <row r="13" spans="1:3" ht="43.2" x14ac:dyDescent="0.3">
      <c r="A13" s="5" t="s">
        <v>69</v>
      </c>
      <c r="B13" s="56"/>
      <c r="C13" s="56"/>
    </row>
    <row r="14" spans="1:3" ht="43.2" x14ac:dyDescent="0.3">
      <c r="A14" s="5" t="s">
        <v>70</v>
      </c>
      <c r="B14" s="56"/>
      <c r="C14" s="56"/>
    </row>
    <row r="15" spans="1:3" x14ac:dyDescent="0.3">
      <c r="A15" s="5" t="s">
        <v>71</v>
      </c>
      <c r="B15" s="6"/>
      <c r="C15" s="6"/>
    </row>
    <row r="16" spans="1:3" x14ac:dyDescent="0.3">
      <c r="A16" s="7" t="s">
        <v>72</v>
      </c>
      <c r="B16" s="56"/>
      <c r="C16" s="56"/>
    </row>
    <row r="17" spans="1:3" x14ac:dyDescent="0.3">
      <c r="A17" s="6" t="s">
        <v>73</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8" t="s">
        <v>131</v>
      </c>
      <c r="B1" s="88"/>
      <c r="C1" s="88"/>
    </row>
    <row r="2" spans="1:3" x14ac:dyDescent="0.3">
      <c r="A2" s="39" t="s">
        <v>11</v>
      </c>
      <c r="B2" s="78" t="str">
        <f>'[2]AUTOS NOTA 321'!B2:C2</f>
        <v xml:space="preserve">SINIESTRO   LEGIS </v>
      </c>
      <c r="C2" s="79"/>
    </row>
    <row r="3" spans="1:3" x14ac:dyDescent="0.3">
      <c r="A3" s="5" t="s">
        <v>1</v>
      </c>
      <c r="B3" s="56" t="str">
        <f>'[3]GENERALES NOTA 322'!B2:C2</f>
        <v xml:space="preserve">Radicado </v>
      </c>
      <c r="C3" s="56"/>
    </row>
    <row r="4" spans="1:3" x14ac:dyDescent="0.3">
      <c r="A4" s="5" t="s">
        <v>2</v>
      </c>
      <c r="B4" s="56" t="str">
        <f>'[3]GENERALES NOTA 322'!B3:C3</f>
        <v>JUZGADO</v>
      </c>
      <c r="C4" s="56"/>
    </row>
    <row r="5" spans="1:3" x14ac:dyDescent="0.3">
      <c r="A5" s="5" t="s">
        <v>3</v>
      </c>
      <c r="B5" s="56" t="str">
        <f>'[3]GENERALES NOTA 322'!B4:C4</f>
        <v xml:space="preserve">NOMBRE Y APELLIDOS DE  LOS DEMANDADOS </v>
      </c>
      <c r="C5" s="56"/>
    </row>
    <row r="6" spans="1:3" x14ac:dyDescent="0.3">
      <c r="A6" s="5" t="s">
        <v>4</v>
      </c>
      <c r="B6" s="56" t="str">
        <f>'[3]GENERALES NOTA 322'!B5:C5</f>
        <v>COLOCAR LOS NOMBRES Y APELLIDOS, SU CALIDAD (HERMANO, HIJO ETC)  PARA LOS CONYUGES E HIJOS COLOCAR LA FECHA DE NACIMIENTO.</v>
      </c>
      <c r="C6" s="56"/>
    </row>
    <row r="7" spans="1:3" x14ac:dyDescent="0.3">
      <c r="A7" s="5" t="s">
        <v>5</v>
      </c>
      <c r="B7" s="56" t="str">
        <f>'[3]GENERALES NOTA 322'!B6:C6</f>
        <v>LLAMADA EN GARANTIA</v>
      </c>
      <c r="C7" s="56"/>
    </row>
    <row r="8" spans="1:3" x14ac:dyDescent="0.3">
      <c r="A8" s="5" t="s">
        <v>101</v>
      </c>
      <c r="B8" s="56" t="str">
        <f>'[3]GENERALES NOTA 325'!B8:C8</f>
        <v>PROBABLE GENERALES</v>
      </c>
      <c r="C8" s="56"/>
    </row>
    <row r="9" spans="1:3" x14ac:dyDescent="0.3">
      <c r="A9" s="7" t="s">
        <v>64</v>
      </c>
      <c r="B9" s="115">
        <f>'[3]GENERALES  NOTA 324 -478'!B17:C17</f>
        <v>100000000</v>
      </c>
      <c r="C9" s="115"/>
    </row>
    <row r="10" spans="1:3" x14ac:dyDescent="0.3">
      <c r="A10" s="5" t="s">
        <v>132</v>
      </c>
      <c r="B10" s="118">
        <v>0</v>
      </c>
      <c r="C10" s="118"/>
    </row>
    <row r="11" spans="1:3" x14ac:dyDescent="0.3">
      <c r="A11" s="5" t="s">
        <v>133</v>
      </c>
      <c r="B11" s="56"/>
      <c r="C11" s="56"/>
    </row>
    <row r="12" spans="1:3" x14ac:dyDescent="0.3">
      <c r="A12" s="5" t="s">
        <v>134</v>
      </c>
      <c r="B12" s="56"/>
      <c r="C12" s="56"/>
    </row>
    <row r="13" spans="1:3" x14ac:dyDescent="0.3">
      <c r="A13" s="5" t="s">
        <v>135</v>
      </c>
      <c r="B13" s="117"/>
      <c r="C13" s="117"/>
    </row>
    <row r="14" spans="1:3" x14ac:dyDescent="0.3">
      <c r="A14" s="5" t="s">
        <v>136</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8" t="s">
        <v>137</v>
      </c>
      <c r="B1" s="88"/>
      <c r="C1" s="88"/>
    </row>
    <row r="2" spans="1:6" x14ac:dyDescent="0.3">
      <c r="A2" s="20" t="s">
        <v>11</v>
      </c>
      <c r="B2" s="78" t="str">
        <f>'[2]AUTOS NOTA 321'!B2:C2</f>
        <v xml:space="preserve">SINIESTRO   LEGIS </v>
      </c>
      <c r="C2" s="79"/>
    </row>
    <row r="3" spans="1:6" x14ac:dyDescent="0.3">
      <c r="A3" s="5" t="s">
        <v>1</v>
      </c>
      <c r="B3" s="56" t="str">
        <f>'[3]GENERALES NOTA 322'!B2:C2</f>
        <v xml:space="preserve">Radicado </v>
      </c>
      <c r="C3" s="56"/>
    </row>
    <row r="4" spans="1:6" x14ac:dyDescent="0.3">
      <c r="A4" s="5" t="s">
        <v>2</v>
      </c>
      <c r="B4" s="56" t="str">
        <f>'[3]GENERALES NOTA 322'!B3:C3</f>
        <v>JUZGADO</v>
      </c>
      <c r="C4" s="56"/>
    </row>
    <row r="5" spans="1:6" x14ac:dyDescent="0.3">
      <c r="A5" s="5" t="s">
        <v>3</v>
      </c>
      <c r="B5" s="56" t="str">
        <f>'[3]GENERALES NOTA 322'!B4:C4</f>
        <v xml:space="preserve">NOMBRE Y APELLIDOS DE  LOS DEMANDADOS </v>
      </c>
      <c r="C5" s="56"/>
    </row>
    <row r="6" spans="1:6" x14ac:dyDescent="0.3">
      <c r="A6" s="5" t="s">
        <v>4</v>
      </c>
      <c r="B6" s="56" t="str">
        <f>'[3]GENERALES NOTA 322'!B5:C5</f>
        <v>COLOCAR LOS NOMBRES Y APELLIDOS, SU CALIDAD (HERMANO, HIJO ETC)  PARA LOS CONYUGES E HIJOS COLOCAR LA FECHA DE NACIMIENTO.</v>
      </c>
      <c r="C6" s="56"/>
    </row>
    <row r="7" spans="1:6" x14ac:dyDescent="0.3">
      <c r="A7" s="5" t="s">
        <v>5</v>
      </c>
      <c r="B7" s="56" t="str">
        <f>'[3]GENERALES NOTA 322'!B6:C6</f>
        <v>LLAMADA EN GARANTIA</v>
      </c>
      <c r="C7" s="56"/>
    </row>
    <row r="8" spans="1:6" x14ac:dyDescent="0.3">
      <c r="A8" s="5" t="s">
        <v>138</v>
      </c>
      <c r="B8" s="56" t="str">
        <f>'[3]GENERALES NOTA 325'!B8:C8</f>
        <v>PROBABLE GENERALES</v>
      </c>
      <c r="C8" s="56"/>
    </row>
    <row r="9" spans="1:6" x14ac:dyDescent="0.3">
      <c r="A9" s="5" t="s">
        <v>139</v>
      </c>
      <c r="B9" s="56"/>
      <c r="C9" s="56"/>
    </row>
    <row r="10" spans="1:6" ht="111" customHeight="1" x14ac:dyDescent="0.3">
      <c r="A10" s="5" t="s">
        <v>140</v>
      </c>
      <c r="B10" s="56"/>
      <c r="C10" s="56"/>
    </row>
    <row r="11" spans="1:6" ht="21" customHeight="1" x14ac:dyDescent="0.3">
      <c r="A11" s="119"/>
      <c r="B11" s="119"/>
      <c r="C11" s="119"/>
      <c r="E11" t="s">
        <v>57</v>
      </c>
      <c r="F11" s="22">
        <v>0.7</v>
      </c>
    </row>
    <row r="12" spans="1:6" hidden="1" x14ac:dyDescent="0.3">
      <c r="A12" s="120"/>
      <c r="B12" s="120"/>
      <c r="C12" s="120"/>
      <c r="E12" t="s">
        <v>59</v>
      </c>
      <c r="F12" s="23">
        <v>0.3</v>
      </c>
    </row>
    <row r="13" spans="1:6" ht="18" x14ac:dyDescent="0.3">
      <c r="A13" s="121" t="s">
        <v>141</v>
      </c>
      <c r="B13" s="121"/>
      <c r="C13" s="121"/>
    </row>
    <row r="14" spans="1:6" x14ac:dyDescent="0.3">
      <c r="A14" s="37" t="s">
        <v>60</v>
      </c>
      <c r="B14" s="93" t="s">
        <v>61</v>
      </c>
      <c r="C14" s="94"/>
    </row>
    <row r="15" spans="1:6" ht="28.8" x14ac:dyDescent="0.3">
      <c r="A15" s="21" t="s">
        <v>63</v>
      </c>
      <c r="B15" s="122">
        <f>((C17+C18+C20+C21+C25+C23+C27+C29+C24+C28)-C32)*C31*C33</f>
        <v>1000000000</v>
      </c>
      <c r="C15" s="122"/>
    </row>
    <row r="16" spans="1:6" x14ac:dyDescent="0.3">
      <c r="A16" s="7" t="s">
        <v>64</v>
      </c>
      <c r="B16" s="123" t="s">
        <v>53</v>
      </c>
      <c r="C16" s="124"/>
    </row>
    <row r="17" spans="1:3" x14ac:dyDescent="0.3">
      <c r="A17" s="91"/>
      <c r="B17" s="35" t="s">
        <v>54</v>
      </c>
      <c r="C17" s="30">
        <v>1000000000</v>
      </c>
    </row>
    <row r="18" spans="1:3" x14ac:dyDescent="0.3">
      <c r="A18" s="92"/>
      <c r="B18" s="35" t="s">
        <v>55</v>
      </c>
      <c r="C18" s="30">
        <v>0</v>
      </c>
    </row>
    <row r="19" spans="1:3" x14ac:dyDescent="0.3">
      <c r="A19" s="92"/>
      <c r="B19" s="98" t="s">
        <v>56</v>
      </c>
      <c r="C19" s="99"/>
    </row>
    <row r="20" spans="1:3" x14ac:dyDescent="0.3">
      <c r="A20" s="92"/>
      <c r="B20" s="35" t="s">
        <v>98</v>
      </c>
      <c r="C20" s="30">
        <v>0</v>
      </c>
    </row>
    <row r="21" spans="1:3" ht="28.8" x14ac:dyDescent="0.3">
      <c r="A21" s="92"/>
      <c r="B21" s="35" t="s">
        <v>99</v>
      </c>
      <c r="C21" s="30">
        <v>0</v>
      </c>
    </row>
    <row r="22" spans="1:3" x14ac:dyDescent="0.3">
      <c r="A22" s="92"/>
      <c r="B22" s="98" t="s">
        <v>121</v>
      </c>
      <c r="C22" s="99"/>
    </row>
    <row r="23" spans="1:3" x14ac:dyDescent="0.3">
      <c r="A23" s="92"/>
      <c r="B23" s="35" t="s">
        <v>130</v>
      </c>
      <c r="C23" s="30">
        <v>0</v>
      </c>
    </row>
    <row r="24" spans="1:3" x14ac:dyDescent="0.3">
      <c r="A24" s="92"/>
      <c r="B24" s="35" t="s">
        <v>54</v>
      </c>
      <c r="C24" s="30">
        <v>0</v>
      </c>
    </row>
    <row r="25" spans="1:3" x14ac:dyDescent="0.3">
      <c r="A25" s="92"/>
      <c r="B25" s="35" t="s">
        <v>55</v>
      </c>
      <c r="C25" s="30">
        <v>0</v>
      </c>
    </row>
    <row r="26" spans="1:3" x14ac:dyDescent="0.3">
      <c r="A26" s="92"/>
      <c r="B26" s="98" t="s">
        <v>122</v>
      </c>
      <c r="C26" s="99"/>
    </row>
    <row r="27" spans="1:3" x14ac:dyDescent="0.3">
      <c r="A27" s="92"/>
      <c r="B27" s="35"/>
      <c r="C27" s="30"/>
    </row>
    <row r="28" spans="1:3" x14ac:dyDescent="0.3">
      <c r="A28" s="92"/>
      <c r="B28" s="35" t="s">
        <v>54</v>
      </c>
      <c r="C28" s="30">
        <v>0</v>
      </c>
    </row>
    <row r="29" spans="1:3" x14ac:dyDescent="0.3">
      <c r="A29" s="92"/>
      <c r="B29" s="35" t="s">
        <v>55</v>
      </c>
      <c r="C29" s="30">
        <v>0</v>
      </c>
    </row>
    <row r="30" spans="1:3" x14ac:dyDescent="0.3">
      <c r="A30" s="92"/>
      <c r="B30" s="98" t="s">
        <v>113</v>
      </c>
      <c r="C30" s="99"/>
    </row>
    <row r="31" spans="1:3" x14ac:dyDescent="0.3">
      <c r="A31" s="92"/>
      <c r="B31" s="35" t="s">
        <v>125</v>
      </c>
      <c r="C31" s="31">
        <v>1</v>
      </c>
    </row>
    <row r="32" spans="1:3" x14ac:dyDescent="0.3">
      <c r="A32" s="92"/>
      <c r="B32" s="35" t="s">
        <v>114</v>
      </c>
      <c r="C32" s="32">
        <v>0</v>
      </c>
    </row>
    <row r="33" spans="1:3" x14ac:dyDescent="0.3">
      <c r="A33" s="92"/>
      <c r="B33" s="35" t="s">
        <v>129</v>
      </c>
      <c r="C33" s="31">
        <v>1</v>
      </c>
    </row>
    <row r="34" spans="1:3" x14ac:dyDescent="0.3">
      <c r="A34" s="24" t="s">
        <v>65</v>
      </c>
      <c r="B34" s="95">
        <f>IFERROR(B15*(VLOOKUP(B14,E11:F13,2,0)),16666)</f>
        <v>16666</v>
      </c>
      <c r="C34" s="9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127</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128</v>
      </c>
    </row>
    <row r="7" spans="1:15" x14ac:dyDescent="0.3">
      <c r="E7" s="1" t="s">
        <v>96</v>
      </c>
      <c r="I7" t="s">
        <v>118</v>
      </c>
      <c r="L7" s="28" t="s">
        <v>108</v>
      </c>
    </row>
    <row r="8" spans="1:15" x14ac:dyDescent="0.3">
      <c r="E8" s="1" t="s">
        <v>97</v>
      </c>
      <c r="L8" s="28" t="s">
        <v>121</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2025-06-25T22:33:08Z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