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usuario\Downloads\"/>
    </mc:Choice>
  </mc:AlternateContent>
  <xr:revisionPtr revIDLastSave="0" documentId="13_ncr:1_{95D82F34-6987-4FC0-A524-F29716A43162}" xr6:coauthVersionLast="47" xr6:coauthVersionMax="47" xr10:uidLastSave="{00000000-0000-0000-0000-000000000000}"/>
  <bookViews>
    <workbookView xWindow="28680" yWindow="-120" windowWidth="29040" windowHeight="15840" activeTab="2"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 r:id="rId10"/>
    <externalReference r:id="rId11"/>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0" i="8" l="1"/>
  <c r="B40" i="8" s="1"/>
  <c r="B15" i="12"/>
  <c r="B34" i="12" s="1"/>
  <c r="B8" i="12"/>
  <c r="B7" i="12"/>
  <c r="B6" i="12"/>
  <c r="B5" i="12"/>
  <c r="B4" i="12"/>
  <c r="B3" i="12"/>
  <c r="B2" i="12"/>
  <c r="H21" i="11"/>
  <c r="H23" i="11" s="1"/>
  <c r="H25" i="11" s="1"/>
  <c r="G21" i="11"/>
  <c r="G23" i="11" s="1"/>
  <c r="G25" i="11" s="1"/>
  <c r="F21" i="11"/>
  <c r="F23" i="11" s="1"/>
  <c r="F25" i="11" s="1"/>
  <c r="E21" i="11"/>
  <c r="E23" i="11" s="1"/>
  <c r="E25" i="11" s="1"/>
  <c r="D21" i="11"/>
  <c r="D23" i="11" s="1"/>
  <c r="D25" i="11" s="1"/>
  <c r="H20" i="11"/>
  <c r="H22" i="11" s="1"/>
  <c r="H24" i="11" s="1"/>
  <c r="G20" i="11"/>
  <c r="G22" i="11" s="1"/>
  <c r="G24" i="11" s="1"/>
  <c r="F20" i="11"/>
  <c r="F22" i="11" s="1"/>
  <c r="F24" i="11" s="1"/>
  <c r="E20" i="11"/>
  <c r="E22" i="11" s="1"/>
  <c r="E24" i="11" s="1"/>
  <c r="D20" i="11"/>
  <c r="D22" i="11" s="1"/>
  <c r="D24" i="11" s="1"/>
  <c r="B9" i="11"/>
  <c r="B8" i="11"/>
  <c r="B7" i="11"/>
  <c r="B6" i="11"/>
  <c r="B5" i="11"/>
  <c r="B4" i="11"/>
  <c r="B3" i="11"/>
  <c r="B2" i="1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<sst xmlns="http://schemas.openxmlformats.org/spreadsheetml/2006/main" count="318" uniqueCount="221">
  <si>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</si>
  <si>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</si>
  <si>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</si>
  <si>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</si>
  <si>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</si>
  <si>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</si>
  <si>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</si>
  <si>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</si>
  <si>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</si>
  <si>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</si>
  <si>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</si>
  <si>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</si>
  <si>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</si>
  <si>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</si>
  <si>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</si>
  <si>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</si>
  <si>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</si>
  <si>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</si>
  <si>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</si>
  <si>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</si>
  <si>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</si>
  <si>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</si>
  <si>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</si>
  <si>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</si>
  <si>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</si>
  <si>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</si>
  <si>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</si>
  <si>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</si>
  <si>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</si>
  <si>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</si>
  <si>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</si>
  <si>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</si>
  <si>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</si>
  <si>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</si>
  <si>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</si>
  <si>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</si>
  <si>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</si>
  <si>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</si>
  <si>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</si>
  <si>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</si>
  <si>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</si>
  <si>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</si>
  <si>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</si>
  <si>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</si>
  <si>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</si>
  <si>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</si>
  <si>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</si>
  <si>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</si>
  <si>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</si>
  <si>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</si>
  <si>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</si>
  <si>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</si>
  <si>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</si>
  <si>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</si>
  <si>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</si>
  <si>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</si>
  <si>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</si>
  <si>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</si>
  <si>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</si>
  <si>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</si>
  <si>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</si>
  <si>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</si>
  <si>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</si>
  <si>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</si>
  <si>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</si>
  <si>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</si>
  <si>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</si>
  <si>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</si>
  <si>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</si>
  <si>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</si>
  <si>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</si>
  <si>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</si>
  <si>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</si>
  <si>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</si>
  <si>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</si>
  <si>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</si>
  <si>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</si>
  <si>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</si>
  <si>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</si>
  <si>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</si>
  <si>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</si>
  <si>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</si>
  <si>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</si>
  <si>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</si>
  <si>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</si>
  <si>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</si>
  <si>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</si>
  <si>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</si>
  <si>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</si>
  <si>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</si>
  <si>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</si>
  <si>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</si>
  <si>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</si>
  <si>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</si>
  <si>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</si>
  <si>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</si>
  <si>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</si>
  <si>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</si>
  <si>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</si>
  <si>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</si>
  <si>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</si>
  <si>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</si>
  <si>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</si>
  <si>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</si>
  <si>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</si>
  <si>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</si>
  <si>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</si>
  <si>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</si>
  <si>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</si>
  <si>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</si>
  <si>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</si>
  <si>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</si>
  <si>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</si>
  <si>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</si>
  <si>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</si>
  <si>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</si>
  <si>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</si>
  <si>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</si>
  <si>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ALLIANZ</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</si>
  <si>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</si>
  <si>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</si>
  <si>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 xml:space="preserve">SINIESTRO   LEGIS </t>
  </si>
  <si>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</si>
  <si>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</si>
  <si>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</si>
  <si>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</si>
  <si>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</si>
  <si>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</si>
  <si>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</si>
  <si>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</si>
  <si>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</si>
  <si>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</si>
  <si>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</si>
  <si>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</si>
  <si>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 xml:space="preserve">COMENTARIOS ABOGADO INTERNO </t>
  </si>
  <si>
    <t>COMENTARIO OUT</t>
  </si>
  <si>
    <t>AUTORIZACION COMPAÑÍA SUMA</t>
  </si>
  <si>
    <t xml:space="preserve">AUTORIZACION COMPAÑÍA COMENTARIOS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</si>
  <si>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</si>
  <si>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</si>
  <si>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</si>
  <si>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</si>
  <si>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</si>
  <si>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</si>
  <si>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</si>
  <si>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</si>
  <si>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</si>
  <si>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</si>
  <si>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</si>
  <si>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</si>
  <si>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</si>
  <si>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</si>
  <si>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</si>
  <si>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</si>
  <si>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</si>
  <si>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</si>
  <si>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</si>
  <si>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</si>
  <si>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</si>
  <si>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</si>
  <si>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</si>
  <si>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</si>
  <si>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</si>
  <si>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</si>
  <si>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</si>
  <si>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</si>
  <si>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</si>
  <si>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</si>
  <si>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</si>
  <si>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</si>
  <si>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</si>
  <si>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</si>
  <si>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</si>
  <si>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</si>
  <si>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</si>
  <si>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</si>
  <si>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</si>
  <si>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</si>
  <si>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</si>
  <si>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</si>
  <si>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</si>
  <si>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</si>
  <si>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</si>
  <si>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</si>
  <si>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</si>
  <si>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</si>
  <si>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</si>
  <si>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</si>
  <si>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</si>
  <si>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</si>
  <si>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</si>
  <si>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</si>
  <si>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</si>
  <si>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</si>
  <si>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</si>
  <si>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</si>
  <si>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</si>
  <si>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11001-41-89-018-2024-00808-00</t>
  </si>
  <si>
    <t>JUZGADO CINCUENTA Y TRES DE PEQUEÑAS CAUSAS Y COMPETENCIA MULTIPLE DE BOGOTÁ D.C.</t>
  </si>
  <si>
    <t>ALLIANZ SEGUROS S.A. NIT. 860.026.182-5</t>
  </si>
  <si>
    <t>LUIS EDUARDO CARDENAS AGUILLON C.C. 80.727.167</t>
  </si>
  <si>
    <t>LUIS EDUARDO CARDENAS AGUILLON</t>
  </si>
  <si>
    <t>CARRERA 96 B NO. 53-98 SUR BLOQUE 2 APTO 305</t>
  </si>
  <si>
    <t>luise.cardenas1982@gmail.com</t>
  </si>
  <si>
    <t>SIN INFORMACION</t>
  </si>
  <si>
    <t>25 DE SEPTIEMBRE DE 1982</t>
  </si>
  <si>
    <t>39 AÑOS</t>
  </si>
  <si>
    <t>29 DE OCTUBRE DE 2021</t>
  </si>
  <si>
    <t>FYT-300</t>
  </si>
  <si>
    <t>31 DE ENERO DE 2025</t>
  </si>
  <si>
    <t>30 DE ENERO DE 2025</t>
  </si>
  <si>
    <t>022833099/0</t>
  </si>
  <si>
    <t>17 DE FEBRERO DE 2025</t>
  </si>
  <si>
    <t>El día 29 de octububre de 2021 el señor Gonzalo Pedraza Rangel en uso del vehiculo de placas FYT-300 bajo la autorización de su propietario Luis Eduardo Crdenas Aguillon, se encontraba parqueado frente al Centro Comercial Plaza de las Americas de la ciudad de Bogotá, siendo abordado por 2 hombres y una mujer quienes bajo amenaza con un arma de fuego y un arma cortopunzante lo obligaron a conducir hacia el barrio Bosa Recreo de la misma ciudad.
Una vez arriban al destino descrito obligaron al conductor a descender del vehiculo y posteriormente los delincuentes huyen del sitio con el vehiculo. Por el hurto, su propietario el señor Luis Eduardo Cardenas Aguillon interpuso la denuncia, la cual correspondio a la Fiscalia 186 local de Bogotá bajo el radicado 110016101626202106117. 
Posteriormente radicó reclamacion formal ante Allianz Seguros S.A. con quien tenía una pólizaque amparaba el vehiculo, pago que fue objetado bajo el entendido de que no se encontraban probadas las circunstancias de ocurrencia del siniestro. Ante dicha negativa presentó solicitud de reconsideracion sobre la cual no le brindaron una respuesta.</t>
  </si>
  <si>
    <t>Desde las 00:00 horas del 31/01/2021 hasta las 24:00 horas del
30/01/2022.</t>
  </si>
  <si>
    <t>EXCEPCIONES DE MÉRITO FRENTE A LA DEMANDA:
1.	PRESCRIPCIÓN DE LA ACCIÓN DERIVADA DEL CONTRATO DE SEGURO.
2.	INEXISTENCIA DE OBLIGACIÓN A INDEMNIZAR POR INCUMPLIMIENTO DE LAS CARGAS DEL ARTÍCULO 1077 DEL CÓDIGO DE COMERCIO.
3.	FALTA DE COBERTURA MATERIAL AL ESTAR ANTE UN RIESGO EXPRESAMENTE EXCLUIDO DE AMPARO.
4.	TERMINACIÓN AUTOMÁTICA DEL SEGURO INSTRUMENTALIZADO EN LA POLIZA 022833099 / 0 POR FALTA DE NOTIFICACIÓN DE LA AGRAVACIÓN DEL RIESGO ASEGURADO – APLICACIÓN DEL ARTÍCULO 1060 DEL CÓDIGO DE COMERCIO.
5.	FALTA DE COBERTURA MATERIAL DE LA POLIZA, DADO QUE LA CULPA GRAVE REPRESENTA UN HECHO NO ASEGURABLE.
6.	FALA DE LEGITIMACIÓN EN LA CAUSA DEL SEÑOR LUIS EDUARDO CÁRDENAS AGUILLON PARA SOLICITAR EL VALOR TOTAL DE LA SUMA ASEGURADA.
7.	CARÁCTER MERAMENTE INDEMNIZATORIO DE LOS CONTRATOS DE SEGURO.
8.	IMPROCEDENCIA DE RECONOCIMIENTO DE DAÑOS MORALES – INEXISTENCIA DE PRUEBA DEL DAÑO. 
9.	IMPROCEDENCIA DEL COBRO DE INTERESES MORATORIOS.
10.	EN CUALQUIER CASO, DE NINGUNA MANERA SE PODRÁ EXCEDER EL LÍMITE DEL VALOR ASEGURADO.
11.	DISPONIBILIDAD DEL VALOR ASEGURADO.
12.	APLICACIÓN AL CLAUSULADO GENERAL DEL CONTRATO DE SEGURO – EN CASO DE ACREDITARSE EL HURTO DEL VEHÍCULO ASEGURADO, ESTE DEBERÁ TRANSFERIRSE A ALLIANZ SEGUROS S.A.
13.	GENÉRICA O INNOMINADA Y OTRAS.</t>
  </si>
  <si>
    <t>INDIQUE LA PLACA- FYT300</t>
  </si>
  <si>
    <t>La contingencia se califica como REMOTA toda vez que en el presente asunto se ha materializado la prescripción de la acción derivada del contrato de seguro. 
Lo primero que debe tomarse en consideración es que la Póliza de Seguro de Automóviles Individual Livianos Particulares No. 022833099 / 0, cuyo asegurado es el señor Luis Eduardo Cárdenas Aguillon, presta cobertura temporal y material, de conformidad con los hechos y pretensiones expuestas en el líbelo de la demanda. Frente a la cobertura temporal, debe señalarse que el hecho, esto es, el hurto del vehículo de placas FYT300, ocurrió el 29 de octubre de 2021, es decir, acaeció dentro de la vigencia de la Póliza comprendida entre el 31 de enero de 2021 hasta el 30 de enero de 2022. Aunado a ello, presta cobertura material en tanto ampara el hurto de mayor cuantía, pretensión que se le endilga a la Compañía de Seguros. No obstante, es necesario indicar que para el caso que nos ocupa operó la prescripción ordinaria de la acción derivada del contrato de seguro comoquiera que el hecho que da base a la acción se produjo el 29 de octubre de 2021, mientras que la demanda fue presentada el 23 de mayo de 2024, es decir, más de dos años despues de haberse presentado el hecho conforme lo indica el artículo 1081 del C. Cio. Inclusive si se contabiliza el término desde el momento del aviso del siniestro del 02 de noviembre del 2021, la demandante tenía hasta el 2 de noviembre de 2023 para presentar la demanda, pero como ya se ha indicado, esta última se presentó solo hasta el 23 de mayo de 2024.
Por otro lado, frente a la obligación indemnizatoria de la Compañía, debe indicarse que en este caso no existen circunstancias por las cuales objetar el pago, máxime cuando no se encuentran exclusiones pactadas en la póliza que puedan aplicarse al caso. Si bien se aportó al plenario el Concepto Final Antifraude del 11 de noviembre de 2021 y un Informe Técnico de Entrevista Especializada fechado del 16 de noviembre del 2021, ambos realizados por el Instituto Nacional de Investigación y Prevención del Fraude – INIF, de los cuales se extrae información que podría dar cuenta acerca de las circunstancias en las cuales se presentó el hurto indicándose que el mismo se dio mientras que el vehiculo asegurado se utilizaba por un tercero para fines distintos a los establecidos en la licencia de tránsito (servicios de transporte de pasajeros), lo cual se puede sustentar en dos multas de tránsito con las que fue sancionado el conductor a quien le fue hurtado del vehiculo y que fueron impuestas por utilizar vehículos para los fines distintos a los establecidos en su licencia de tránsito, con el agravante de que una de estas multas se impuso mientras usaba el vehiculo asegurado, sumado al hecho de que el asegurado afirma en su demanda que el automotor “le ayudaba a generar ingresos para la manutención de sus gastos personales y pago de la cuota de crédito financiado”; lo cierto es que no obran elementos probatorios hasta esta etapa del proceso que puedan llevar a concluir con certeza sobre el uso del mentado vehiculo automotor para los servicios de transporte de pasajeros para el momento en que se dio el hurto. En ese sentido existiría obligación condicional de la Compañía de pagar el siniestro al señor Luis Eduardo Cárdenas Aguilón con cargo al amparo de hurto de mayor cuantía.
Todo lo anterior, sin perjuicio del carácter contingente del proceso.</t>
  </si>
  <si>
    <t>Hurto Mayor Cuantía</t>
  </si>
  <si>
    <t>Como liquidación objetiva de las pretensiones se estima un monto de $46.743.326.
1. Hurto Mayor Cuantía: Se tendrá en cuenta por concepto de valor asegurado, para el amparo de hurto de mayor cuantía la suma de $24.200.000. Lo anterior, teniendo en cuenta que la Póliza estableció que Allianz asumirá la desaparición permanente del vehiculo completo o de sus partes y/o los daños causados al vehiculo asgurado como consecuencia directa de cualquier clase o tentativa de hurto. Adicionalmente, debe señalarse que en la poliza se establecio que "el valor asegurado para este amparo sera el menor entre la guia de valores Fasecolda al momento del siniestro y el valor asegurado asegurado en la caratula". En ese sentido, para este sentido, para este caso, el valor de la guia Fasecolda resulta siendo mayor al valor indicado en la carátula de la póliza, razón por la cual se mantendrá el valor contenido en esta última.
2. Daño moral: No se reconocerá suma alguna por este concepto dado que el daño moral derivado de un daño material debe probarse (Consejo de Estado, Sección Tercera, sentencia del 05 de octubre de 1989, expediente. 5320). En tanto en este proceso no se acreditó la existencia real de un desconsuelo, aflicción o congoja por el detrimento de las cosas materiales, no procederá su reconocimiento. 
3. Intereses moratorios: Se tendrá en cuenta la suma de $22.543.326 por concepto de intereses moratorios contados a partir del dia 02 de diciembre de 2021, esto es, un mes despues de la fecha en la que se presentó la reclamación, y hasta el 20 de febrero de 2025. 
4. Deducible: No se encuentra contemplado dentro del contrato de seguro, deducible alguno para el amparo de hurto de mayor cuantía.</t>
  </si>
  <si>
    <t>Intereses Moratorios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</si>
</sst>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2" formatCode="_-&quot;$&quot;\ * #,##0_-;\-&quot;$&quot;\ * #,##0_-;_-&quot;$&quot;\ * &quot;-&quot;_-;_-@_-"/>
    <numFmt numFmtId="44" formatCode="_-&quot;$&quot;\ * #,##0.00_-;\-&quot;$&quot;\ * #,##0.00_-;_-&quot;$&quot;\ *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2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6" fontId="6" fillId="7" borderId="1" xfId="1" applyNumberFormat="1" applyFont="1" applyFill="1" applyBorder="1" applyAlignment="1" applyProtection="1">
      <alignment horizontal="center" vertical="top"/>
      <protection locked="0"/>
    </xf>
    <xf numFmtId="6" fontId="0" fillId="0" borderId="1" xfId="1" applyNumberFormat="1" applyFont="1" applyBorder="1" applyAlignment="1" applyProtection="1">
      <alignment horizontal="justify"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9"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4" applyFont="1" applyFill="1" applyBorder="1" applyAlignment="1">
      <alignment horizontal="center"/>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AppData\Local\Microsoft\Windows\INetCache\Content.Outlook\6U4382SS\INFORME%20INICIAL%20AUTOS%202023.xlsx" TargetMode="External"/><Relationship Id="rId1" Type="http://schemas.openxmlformats.org/officeDocument/2006/relationships/externalLinkPath" Target="https://allianzms-my.sharepoint.com/Users/ce02653/AppData/Local/Microsoft/Windows/INetCache/Content.Outlook/6U4382SS/INFORME%20INICIAL%20AUTOS%20202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allianzms-my.sharepoint.com/personal/gina_garcia_allianz_co/Documents/AUTOS/PROYECTOS/2024/PJ%202024/INFORME%20INICIAL%20GENERALES%202024%20OUT.xlsx" TargetMode="External"/><Relationship Id="rId1" Type="http://schemas.openxmlformats.org/officeDocument/2006/relationships/externalLinkPath" Target="https://allianzms-my.sharepoint.com/personal/gina_garcia_allianz_co/Documents/AUTOS/PROYECTOS/2024/PJ%202024/INFORME%20INICIAL%20GENERALES%202024%20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ES NOTA 322"/>
      <sheetName val="GENERALES NOTA 321"/>
      <sheetName val="GENERALES  NOTA 324 -478"/>
      <sheetName val="GENERALES NOTA 325"/>
      <sheetName val="CONCEPTO DE CONCILIACIÓN 330 "/>
      <sheetName val="CAMBIO DE CONTINGENCIA 423"/>
      <sheetName val="Hoja1"/>
      <sheetName val="Hoja2"/>
    </sheetNames>
    <sheetDataSet>
      <sheetData sheetId="0">
        <row r="2">
          <cell r="B2" t="str">
            <v xml:space="preserve">Radicado </v>
          </cell>
          <cell r="C2"/>
        </row>
        <row r="3">
          <cell r="B3" t="str">
            <v>JUZGADO</v>
          </cell>
          <cell r="C3"/>
        </row>
        <row r="4">
          <cell r="B4" t="str">
            <v xml:space="preserve">NOMBRE Y APELLIDOS DE  LOS DEMANDADOS </v>
          </cell>
          <cell r="C4"/>
        </row>
        <row r="5">
          <cell r="B5" t="str">
            <v>COLOCAR LOS NOMBRES Y APELLIDOS, SU CALIDAD (HERMANO, HIJO ETC)  PARA LOS CONYUGES E HIJOS COLOCAR LA FECHA DE NACIMIENTO.</v>
          </cell>
          <cell r="C5"/>
        </row>
        <row r="6">
          <cell r="B6" t="str">
            <v>LLAMADA EN GARANTIA</v>
          </cell>
          <cell r="C6"/>
        </row>
      </sheetData>
      <sheetData sheetId="1"/>
      <sheetData sheetId="2">
        <row r="17">
          <cell r="B17">
            <v>100000000</v>
          </cell>
          <cell r="C17"/>
        </row>
      </sheetData>
      <sheetData sheetId="3">
        <row r="8">
          <cell r="B8" t="str">
            <v>PROBABLE GENERALES</v>
          </cell>
          <cell r="C8"/>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uise.cardenas1982@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5" zoomScale="85" zoomScaleNormal="85" workbookViewId="0">
      <selection activeCell="B25" sqref="B25:C27"/>
    </sheetView>
  </sheetViews>
  <sheetFormatPr baseColWidth="10" defaultColWidth="0" defaultRowHeight="14.4" x14ac:dyDescent="0.3"/>
  <cols>
    <col min="1" max="1" width="69.21875" style="8" customWidth="1"/>
    <col min="2" max="2" width="55.21875" style="8" customWidth="1"/>
    <col min="3" max="3" width="108.77734375" style="8" customWidth="1"/>
    <col min="4" max="16384" width="11.44140625" style="2" hidden="1"/>
  </cols>
  <sheetData>
    <row r="1" spans="1:3" ht="25.8" x14ac:dyDescent="0.3">
      <c r="A1" s="64" t="s">
        <v>0</v>
      </c>
      <c r="B1" s="64"/>
      <c r="C1" s="64"/>
    </row>
    <row r="2" spans="1:3" x14ac:dyDescent="0.3">
      <c r="A2" s="5" t="s">
        <v>164</v>
      </c>
      <c r="B2" s="69" t="s">
        <v>197</v>
      </c>
      <c r="C2" s="70"/>
    </row>
    <row r="3" spans="1:3" x14ac:dyDescent="0.3">
      <c r="A3" s="5" t="s">
        <v>127</v>
      </c>
      <c r="B3" s="65" t="s">
        <v>198</v>
      </c>
      <c r="C3" s="66"/>
    </row>
    <row r="4" spans="1:3" x14ac:dyDescent="0.3">
      <c r="A4" s="5" t="s">
        <v>143</v>
      </c>
      <c r="B4" s="65" t="s">
        <v>199</v>
      </c>
      <c r="C4" s="66"/>
    </row>
    <row r="5" spans="1:3" ht="31.5" customHeight="1" x14ac:dyDescent="0.3">
      <c r="A5" s="5" t="s">
        <v>144</v>
      </c>
      <c r="B5" s="65" t="s">
        <v>200</v>
      </c>
      <c r="C5" s="66"/>
    </row>
    <row r="6" spans="1:3" x14ac:dyDescent="0.3">
      <c r="A6" s="5" t="s">
        <v>145</v>
      </c>
      <c r="B6" s="59" t="s">
        <v>104</v>
      </c>
      <c r="C6" s="59"/>
    </row>
    <row r="7" spans="1:3" x14ac:dyDescent="0.3">
      <c r="A7" s="25" t="s">
        <v>146</v>
      </c>
      <c r="B7" s="65" t="s">
        <v>113</v>
      </c>
      <c r="C7" s="66"/>
    </row>
    <row r="8" spans="1:3" ht="22.95" customHeight="1" x14ac:dyDescent="0.3">
      <c r="A8" s="26" t="s">
        <v>147</v>
      </c>
      <c r="B8" s="59" t="s">
        <v>201</v>
      </c>
      <c r="C8" s="59"/>
    </row>
    <row r="9" spans="1:3" x14ac:dyDescent="0.3">
      <c r="A9" s="26" t="s">
        <v>148</v>
      </c>
      <c r="B9" s="72">
        <v>80727167</v>
      </c>
      <c r="C9" s="59"/>
    </row>
    <row r="10" spans="1:3" x14ac:dyDescent="0.3">
      <c r="A10" s="26" t="s">
        <v>149</v>
      </c>
      <c r="B10" s="57" t="s">
        <v>202</v>
      </c>
      <c r="C10" s="57"/>
    </row>
    <row r="11" spans="1:3" ht="30" customHeight="1" x14ac:dyDescent="0.3">
      <c r="A11" s="27" t="s">
        <v>150</v>
      </c>
      <c r="B11" s="57">
        <v>3102773200</v>
      </c>
      <c r="C11" s="57"/>
    </row>
    <row r="12" spans="1:3" ht="30" customHeight="1" x14ac:dyDescent="0.3">
      <c r="A12" s="5" t="s">
        <v>151</v>
      </c>
      <c r="B12" s="58" t="s">
        <v>203</v>
      </c>
      <c r="C12" s="57"/>
    </row>
    <row r="13" spans="1:3" x14ac:dyDescent="0.3">
      <c r="A13" s="5" t="s">
        <v>152</v>
      </c>
      <c r="B13" s="59" t="s">
        <v>204</v>
      </c>
      <c r="C13" s="59"/>
    </row>
    <row r="14" spans="1:3" x14ac:dyDescent="0.3">
      <c r="A14" s="5" t="s">
        <v>153</v>
      </c>
      <c r="B14" s="60" t="s">
        <v>205</v>
      </c>
      <c r="C14" s="59"/>
    </row>
    <row r="15" spans="1:3" x14ac:dyDescent="0.3">
      <c r="A15" s="5" t="s">
        <v>154</v>
      </c>
      <c r="B15" s="59" t="s">
        <v>206</v>
      </c>
      <c r="C15" s="59"/>
    </row>
    <row r="16" spans="1:3" x14ac:dyDescent="0.3">
      <c r="A16" s="5" t="s">
        <v>155</v>
      </c>
      <c r="B16" s="59" t="s">
        <v>125</v>
      </c>
      <c r="C16" s="59"/>
    </row>
    <row r="17" spans="1:3" ht="15" customHeight="1" x14ac:dyDescent="0.3">
      <c r="A17" s="5" t="s">
        <v>156</v>
      </c>
      <c r="B17" s="57" t="s">
        <v>85</v>
      </c>
      <c r="C17" s="57"/>
    </row>
    <row r="18" spans="1:3" x14ac:dyDescent="0.3">
      <c r="A18" s="5" t="s">
        <v>157</v>
      </c>
      <c r="B18" s="57" t="s">
        <v>204</v>
      </c>
      <c r="C18" s="57"/>
    </row>
    <row r="19" spans="1:3" ht="18.75" customHeight="1" x14ac:dyDescent="0.3">
      <c r="A19" s="5" t="s">
        <v>158</v>
      </c>
      <c r="B19" s="67" t="s">
        <v>204</v>
      </c>
      <c r="C19" s="68"/>
    </row>
    <row r="20" spans="1:3" x14ac:dyDescent="0.3">
      <c r="A20" s="5" t="s">
        <v>159</v>
      </c>
      <c r="B20" s="59" t="s">
        <v>125</v>
      </c>
      <c r="C20" s="59"/>
    </row>
    <row r="21" spans="1:3" ht="17.25" customHeight="1" x14ac:dyDescent="0.3">
      <c r="A21" s="5" t="s">
        <v>160</v>
      </c>
      <c r="B21" s="57"/>
      <c r="C21" s="57"/>
    </row>
    <row r="22" spans="1:3" x14ac:dyDescent="0.3">
      <c r="A22" s="26" t="s">
        <v>161</v>
      </c>
      <c r="B22" s="54" t="s">
        <v>207</v>
      </c>
      <c r="C22" s="54"/>
    </row>
    <row r="23" spans="1:3" x14ac:dyDescent="0.3">
      <c r="A23" s="26" t="s">
        <v>162</v>
      </c>
      <c r="B23" s="56" t="s">
        <v>204</v>
      </c>
      <c r="C23" s="54"/>
    </row>
    <row r="24" spans="1:3" x14ac:dyDescent="0.3">
      <c r="A24" s="26" t="s">
        <v>163</v>
      </c>
      <c r="B24" s="56" t="s">
        <v>204</v>
      </c>
      <c r="C24" s="54"/>
    </row>
    <row r="25" spans="1:3" x14ac:dyDescent="0.3">
      <c r="A25" s="71" t="s">
        <v>120</v>
      </c>
      <c r="B25" s="54" t="s">
        <v>213</v>
      </c>
      <c r="C25" s="55"/>
    </row>
    <row r="26" spans="1:3" x14ac:dyDescent="0.3">
      <c r="A26" s="71"/>
      <c r="B26" s="55"/>
      <c r="C26" s="55"/>
    </row>
    <row r="27" spans="1:3" ht="100.5" customHeight="1" x14ac:dyDescent="0.3">
      <c r="A27" s="71"/>
      <c r="B27" s="55"/>
      <c r="C27" s="55"/>
    </row>
    <row r="28" spans="1:3" x14ac:dyDescent="0.3">
      <c r="A28" s="26" t="s">
        <v>165</v>
      </c>
      <c r="B28" s="55" t="s">
        <v>201</v>
      </c>
      <c r="C28" s="55"/>
    </row>
    <row r="29" spans="1:3" x14ac:dyDescent="0.3">
      <c r="A29" s="26" t="s">
        <v>166</v>
      </c>
      <c r="B29" s="61">
        <v>80727167</v>
      </c>
      <c r="C29" s="55"/>
    </row>
    <row r="30" spans="1:3" x14ac:dyDescent="0.3">
      <c r="A30" s="26" t="s">
        <v>167</v>
      </c>
      <c r="B30" s="55" t="s">
        <v>208</v>
      </c>
      <c r="C30" s="55"/>
    </row>
    <row r="31" spans="1:3" x14ac:dyDescent="0.3">
      <c r="A31" s="26" t="s">
        <v>168</v>
      </c>
      <c r="B31" s="55" t="s">
        <v>211</v>
      </c>
      <c r="C31" s="55"/>
    </row>
    <row r="32" spans="1:3" x14ac:dyDescent="0.3">
      <c r="A32" s="26" t="s">
        <v>169</v>
      </c>
      <c r="B32" s="62" t="s">
        <v>209</v>
      </c>
      <c r="C32" s="63"/>
    </row>
    <row r="33" spans="1:3" x14ac:dyDescent="0.3">
      <c r="A33" s="5" t="s">
        <v>170</v>
      </c>
      <c r="B33" s="60" t="s">
        <v>210</v>
      </c>
      <c r="C33" s="60"/>
    </row>
    <row r="34" spans="1:3" ht="43.2" x14ac:dyDescent="0.3">
      <c r="A34" s="5" t="s">
        <v>171</v>
      </c>
      <c r="B34" s="60" t="s">
        <v>212</v>
      </c>
      <c r="C34" s="59"/>
    </row>
    <row r="37" spans="1:3" ht="15" customHeight="1" x14ac:dyDescent="0.3"/>
    <row r="38" spans="1:3" ht="15" customHeight="1" x14ac:dyDescent="0.3"/>
    <row r="45" spans="1:3" ht="15" customHeight="1" x14ac:dyDescent="0.3"/>
    <row r="50" spans="6:6" ht="18" customHeight="1" x14ac:dyDescent="0.3"/>
    <row r="53" spans="6:6" x14ac:dyDescent="0.3">
      <c r="F53" s="4"/>
    </row>
    <row r="54" spans="6:6" x14ac:dyDescent="0.3">
      <c r="F54" s="4"/>
    </row>
    <row r="55" spans="6:6" x14ac:dyDescent="0.3">
      <c r="F55" s="4"/>
    </row>
    <row r="66" ht="36" customHeight="1" x14ac:dyDescent="0.3"/>
    <row r="78" ht="33.75" customHeight="1" x14ac:dyDescent="0.3"/>
    <row r="79" ht="33.75" customHeight="1" x14ac:dyDescent="0.3"/>
    <row r="80" ht="33.75" customHeight="1" x14ac:dyDescent="0.3"/>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 r:id="rId1" xr:uid="{8950B0D3-4DB7-4ABA-BA0D-DEE3B80E7F2F}"/>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12" zoomScaleNormal="100" workbookViewId="0">
      <selection activeCell="B24" sqref="B24:C24"/>
    </sheetView>
  </sheetViews>
  <sheetFormatPr baseColWidth="10" defaultColWidth="0" defaultRowHeight="14.4" x14ac:dyDescent="0.3"/>
  <cols>
    <col min="1" max="1" width="49.77734375" customWidth="1"/>
    <col min="2" max="2" width="31.44140625" customWidth="1"/>
    <col min="3" max="3" width="90.21875" customWidth="1"/>
    <col min="4" max="16384" width="11.44140625" hidden="1"/>
  </cols>
  <sheetData>
    <row r="1" spans="1:3" ht="25.8" x14ac:dyDescent="0.3">
      <c r="A1" s="73" t="s">
        <v>10</v>
      </c>
      <c r="B1" s="73"/>
      <c r="C1" s="73"/>
    </row>
    <row r="2" spans="1:3" ht="15.75" customHeight="1" x14ac:dyDescent="0.3">
      <c r="A2" s="20" t="s">
        <v>11</v>
      </c>
      <c r="B2" s="74" t="s">
        <v>121</v>
      </c>
      <c r="C2" s="75"/>
    </row>
    <row r="3" spans="1:3" s="2" customFormat="1" x14ac:dyDescent="0.3">
      <c r="A3" s="5" t="s">
        <v>1</v>
      </c>
      <c r="B3" s="59" t="str">
        <f>'AUTOS  NOTA 322'!B2:C2</f>
        <v>11001-41-89-018-2024-00808-00</v>
      </c>
      <c r="C3" s="59"/>
    </row>
    <row r="4" spans="1:3" s="2" customFormat="1" x14ac:dyDescent="0.3">
      <c r="A4" s="5" t="s">
        <v>2</v>
      </c>
      <c r="B4" s="59" t="str">
        <f>'AUTOS  NOTA 322'!B3:C3</f>
        <v>JUZGADO CINCUENTA Y TRES DE PEQUEÑAS CAUSAS Y COMPETENCIA MULTIPLE DE BOGOTÁ D.C.</v>
      </c>
      <c r="C4" s="59"/>
    </row>
    <row r="5" spans="1:3" s="2" customFormat="1" x14ac:dyDescent="0.3">
      <c r="A5" s="5" t="s">
        <v>3</v>
      </c>
      <c r="B5" s="59" t="str">
        <f>'AUTOS  NOTA 322'!B4:C4</f>
        <v>ALLIANZ SEGUROS S.A. NIT. 860.026.182-5</v>
      </c>
      <c r="C5" s="59"/>
    </row>
    <row r="6" spans="1:3" s="2" customFormat="1" x14ac:dyDescent="0.3">
      <c r="A6" s="5" t="s">
        <v>4</v>
      </c>
      <c r="B6" s="59" t="str">
        <f>'AUTOS  NOTA 322'!B5:C5</f>
        <v>LUIS EDUARDO CARDENAS AGUILLON C.C. 80.727.167</v>
      </c>
      <c r="C6" s="59"/>
    </row>
    <row r="7" spans="1:3" s="2" customFormat="1" x14ac:dyDescent="0.3">
      <c r="A7" s="5" t="s">
        <v>5</v>
      </c>
      <c r="B7" s="59" t="str">
        <f>'AUTOS  NOTA 322'!B6:C6</f>
        <v>DEMANDA DIRECTA</v>
      </c>
      <c r="C7" s="59"/>
    </row>
    <row r="8" spans="1:3" s="2" customFormat="1" x14ac:dyDescent="0.3">
      <c r="A8" s="29" t="s">
        <v>101</v>
      </c>
      <c r="B8" s="59" t="str">
        <f>'AUTOS  NOTA 322'!B7:C8</f>
        <v>LUIS EDUARDO CARDENAS AGUILLON</v>
      </c>
      <c r="C8" s="59"/>
    </row>
    <row r="9" spans="1:3" x14ac:dyDescent="0.3">
      <c r="A9" s="20" t="s">
        <v>12</v>
      </c>
      <c r="B9" s="59">
        <v>22833099</v>
      </c>
      <c r="C9" s="59"/>
    </row>
    <row r="10" spans="1:3" x14ac:dyDescent="0.3">
      <c r="A10" s="20" t="s">
        <v>9</v>
      </c>
      <c r="B10" s="59" t="s">
        <v>113</v>
      </c>
      <c r="C10" s="59"/>
    </row>
    <row r="11" spans="1:3" x14ac:dyDescent="0.3">
      <c r="A11" s="20" t="s">
        <v>13</v>
      </c>
      <c r="B11" s="88">
        <v>24200000</v>
      </c>
      <c r="C11" s="89"/>
    </row>
    <row r="12" spans="1:3" x14ac:dyDescent="0.3">
      <c r="A12" s="20" t="s">
        <v>115</v>
      </c>
      <c r="B12" s="88">
        <v>0</v>
      </c>
      <c r="C12" s="89"/>
    </row>
    <row r="13" spans="1:3" x14ac:dyDescent="0.3">
      <c r="A13" s="20" t="s">
        <v>14</v>
      </c>
      <c r="B13" s="65" t="s">
        <v>76</v>
      </c>
      <c r="C13" s="66"/>
    </row>
    <row r="14" spans="1:3" x14ac:dyDescent="0.3">
      <c r="A14" s="20" t="s">
        <v>15</v>
      </c>
      <c r="B14" s="57" t="s">
        <v>214</v>
      </c>
      <c r="C14" s="59"/>
    </row>
    <row r="15" spans="1:3" x14ac:dyDescent="0.3">
      <c r="A15" s="20" t="s">
        <v>16</v>
      </c>
      <c r="B15" s="59" t="s">
        <v>17</v>
      </c>
      <c r="C15" s="59"/>
    </row>
    <row r="16" spans="1:3" x14ac:dyDescent="0.3">
      <c r="A16" s="20" t="s">
        <v>18</v>
      </c>
      <c r="B16" s="59"/>
      <c r="C16" s="59"/>
    </row>
    <row r="17" spans="1:3" x14ac:dyDescent="0.3">
      <c r="A17" s="90" t="s">
        <v>19</v>
      </c>
    </row>
    <row r="18" spans="1:3" x14ac:dyDescent="0.3">
      <c r="A18" s="91"/>
      <c r="B18" s="10" t="s">
        <v>21</v>
      </c>
      <c r="C18" s="10" t="s">
        <v>22</v>
      </c>
    </row>
    <row r="19" spans="1:3" x14ac:dyDescent="0.3">
      <c r="A19" s="91"/>
      <c r="B19" s="6" t="s">
        <v>118</v>
      </c>
      <c r="C19" s="6"/>
    </row>
    <row r="20" spans="1:3" x14ac:dyDescent="0.3">
      <c r="A20" s="91"/>
      <c r="B20" s="6"/>
      <c r="C20" s="6"/>
    </row>
    <row r="21" spans="1:3" x14ac:dyDescent="0.3">
      <c r="A21" s="92"/>
      <c r="B21" s="6"/>
      <c r="C21" s="6"/>
    </row>
    <row r="22" spans="1:3" x14ac:dyDescent="0.3">
      <c r="A22" s="20" t="s">
        <v>23</v>
      </c>
      <c r="B22" s="59"/>
      <c r="C22" s="59"/>
    </row>
    <row r="23" spans="1:3" x14ac:dyDescent="0.3">
      <c r="A23" s="20" t="s">
        <v>24</v>
      </c>
      <c r="B23" s="93"/>
      <c r="C23" s="94"/>
    </row>
    <row r="24" spans="1:3" x14ac:dyDescent="0.3">
      <c r="A24" s="20" t="s">
        <v>25</v>
      </c>
      <c r="B24" s="59" t="s">
        <v>79</v>
      </c>
      <c r="C24" s="59"/>
    </row>
    <row r="25" spans="1:3" x14ac:dyDescent="0.3">
      <c r="A25" s="20" t="s">
        <v>26</v>
      </c>
      <c r="B25" s="59"/>
      <c r="C25" s="59"/>
    </row>
    <row r="26" spans="1:3" x14ac:dyDescent="0.3">
      <c r="A26" s="20" t="s">
        <v>28</v>
      </c>
      <c r="B26" s="59"/>
      <c r="C26" s="59"/>
    </row>
    <row r="27" spans="1:3" x14ac:dyDescent="0.3">
      <c r="A27" s="19" t="s">
        <v>29</v>
      </c>
      <c r="B27" s="59"/>
      <c r="C27" s="59"/>
    </row>
    <row r="28" spans="1:3" x14ac:dyDescent="0.3">
      <c r="A28" s="76" t="s">
        <v>30</v>
      </c>
      <c r="B28" s="76"/>
      <c r="C28" s="76"/>
    </row>
    <row r="29" spans="1:3" x14ac:dyDescent="0.3">
      <c r="A29" s="86" t="s">
        <v>31</v>
      </c>
      <c r="B29" s="87"/>
      <c r="C29" s="11"/>
    </row>
    <row r="30" spans="1:3" x14ac:dyDescent="0.3">
      <c r="A30" s="86" t="s">
        <v>32</v>
      </c>
      <c r="B30" s="87"/>
      <c r="C30" s="11"/>
    </row>
    <row r="31" spans="1:3" x14ac:dyDescent="0.3">
      <c r="A31" s="86" t="s">
        <v>33</v>
      </c>
      <c r="B31" s="87"/>
      <c r="C31" s="12"/>
    </row>
    <row r="32" spans="1:3" x14ac:dyDescent="0.3">
      <c r="A32" s="86" t="s">
        <v>34</v>
      </c>
      <c r="B32" s="87"/>
      <c r="C32" s="11"/>
    </row>
    <row r="33" spans="1:3" x14ac:dyDescent="0.3">
      <c r="A33" s="86" t="s">
        <v>35</v>
      </c>
      <c r="B33" s="87"/>
      <c r="C33" s="11"/>
    </row>
    <row r="34" spans="1:3" x14ac:dyDescent="0.3">
      <c r="A34" s="86" t="s">
        <v>36</v>
      </c>
      <c r="B34" s="87"/>
      <c r="C34" s="13"/>
    </row>
    <row r="35" spans="1:3" x14ac:dyDescent="0.3">
      <c r="A35" s="77" t="s">
        <v>37</v>
      </c>
      <c r="B35" s="78"/>
      <c r="C35" s="14"/>
    </row>
    <row r="36" spans="1:3" x14ac:dyDescent="0.3">
      <c r="A36" s="77" t="s">
        <v>38</v>
      </c>
      <c r="B36" s="78"/>
      <c r="C36" s="15"/>
    </row>
    <row r="37" spans="1:3" x14ac:dyDescent="0.3">
      <c r="A37" s="79" t="s">
        <v>39</v>
      </c>
      <c r="B37" s="80"/>
      <c r="C37" s="15"/>
    </row>
    <row r="38" spans="1:3" x14ac:dyDescent="0.3">
      <c r="A38" s="81"/>
      <c r="B38" s="82"/>
      <c r="C38" s="15"/>
    </row>
    <row r="39" spans="1:3" x14ac:dyDescent="0.3">
      <c r="A39" s="83"/>
      <c r="B39" s="84"/>
      <c r="C39" s="15"/>
    </row>
    <row r="40" spans="1:3" x14ac:dyDescent="0.3">
      <c r="A40" s="85" t="s">
        <v>40</v>
      </c>
      <c r="B40" s="85"/>
      <c r="C40" s="85"/>
    </row>
    <row r="41" spans="1:3" x14ac:dyDescent="0.3">
      <c r="A41" s="17" t="s">
        <v>41</v>
      </c>
      <c r="B41" s="18"/>
      <c r="C41" s="15"/>
    </row>
    <row r="42" spans="1:3" x14ac:dyDescent="0.3">
      <c r="A42" s="77" t="s">
        <v>42</v>
      </c>
      <c r="B42" s="78"/>
      <c r="C42" s="15"/>
    </row>
    <row r="43" spans="1:3" x14ac:dyDescent="0.3">
      <c r="A43" s="77" t="s">
        <v>43</v>
      </c>
      <c r="B43" s="78"/>
      <c r="C43" s="15"/>
    </row>
    <row r="44" spans="1:3" x14ac:dyDescent="0.3">
      <c r="A44" s="17" t="s">
        <v>44</v>
      </c>
      <c r="B44" s="18"/>
      <c r="C44" s="15"/>
    </row>
    <row r="45" spans="1:3" x14ac:dyDescent="0.3">
      <c r="A45" s="17" t="s">
        <v>45</v>
      </c>
      <c r="B45" s="18"/>
      <c r="C45" s="15"/>
    </row>
    <row r="46" spans="1:3" x14ac:dyDescent="0.3">
      <c r="A46" s="77" t="s">
        <v>46</v>
      </c>
      <c r="B46" s="78"/>
      <c r="C46" s="15"/>
    </row>
    <row r="47" spans="1:3" x14ac:dyDescent="0.3">
      <c r="A47" s="17" t="s">
        <v>47</v>
      </c>
      <c r="B47" s="16"/>
      <c r="C47" s="15"/>
    </row>
    <row r="48" spans="1:3" x14ac:dyDescent="0.3">
      <c r="A48" s="77" t="s">
        <v>48</v>
      </c>
      <c r="B48" s="78"/>
      <c r="C48" s="15"/>
    </row>
    <row r="49" spans="1:3" x14ac:dyDescent="0.3">
      <c r="A49" s="77" t="s">
        <v>49</v>
      </c>
      <c r="B49" s="78"/>
      <c r="C49" s="15"/>
    </row>
    <row r="50" spans="1:3" x14ac:dyDescent="0.3">
      <c r="A50" s="77" t="s">
        <v>39</v>
      </c>
      <c r="B50" s="78"/>
      <c r="C50" s="15"/>
    </row>
  </sheetData>
  <mergeCells count="40">
    <mergeCell ref="A50:B50"/>
    <mergeCell ref="B11:C11"/>
    <mergeCell ref="A46:B46"/>
    <mergeCell ref="A48:B48"/>
    <mergeCell ref="A29:B29"/>
    <mergeCell ref="A30:B30"/>
    <mergeCell ref="B24:C24"/>
    <mergeCell ref="B15:C15"/>
    <mergeCell ref="A17:A21"/>
    <mergeCell ref="B16:C16"/>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B16:C16</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tabSelected="1" zoomScale="85" zoomScaleNormal="85" workbookViewId="0">
      <selection activeCell="C33" sqref="C33"/>
    </sheetView>
  </sheetViews>
  <sheetFormatPr baseColWidth="10" defaultColWidth="0" defaultRowHeight="14.4" x14ac:dyDescent="0.3"/>
  <cols>
    <col min="1" max="1" width="70" style="40" customWidth="1"/>
    <col min="2" max="2" width="35.44140625" style="40" customWidth="1"/>
    <col min="3" max="3" width="164" style="40" customWidth="1"/>
    <col min="4" max="8" width="11.44140625" style="40" hidden="1" customWidth="1"/>
    <col min="9" max="9" width="12" style="40" hidden="1" customWidth="1"/>
    <col min="10" max="16384" width="11.44140625" style="40" hidden="1"/>
  </cols>
  <sheetData>
    <row r="1" spans="1:9" ht="25.8" x14ac:dyDescent="0.3">
      <c r="A1" s="99" t="s">
        <v>50</v>
      </c>
      <c r="B1" s="99"/>
      <c r="C1" s="99"/>
    </row>
    <row r="2" spans="1:9" ht="15" customHeight="1" x14ac:dyDescent="0.3">
      <c r="A2" s="33" t="s">
        <v>11</v>
      </c>
      <c r="B2" s="100" t="str">
        <f>'AUTOS NOTA 321'!B2:C2</f>
        <v xml:space="preserve">SINIESTRO   LEGIS </v>
      </c>
      <c r="C2" s="101"/>
    </row>
    <row r="3" spans="1:9" x14ac:dyDescent="0.3">
      <c r="A3" s="34" t="s">
        <v>1</v>
      </c>
      <c r="B3" s="104" t="str">
        <f>'AUTOS  NOTA 322'!B2:C2</f>
        <v>11001-41-89-018-2024-00808-00</v>
      </c>
      <c r="C3" s="104"/>
    </row>
    <row r="4" spans="1:9" x14ac:dyDescent="0.3">
      <c r="A4" s="34" t="s">
        <v>2</v>
      </c>
      <c r="B4" s="104" t="str">
        <f>'AUTOS  NOTA 322'!B3:C3</f>
        <v>JUZGADO CINCUENTA Y TRES DE PEQUEÑAS CAUSAS Y COMPETENCIA MULTIPLE DE BOGOTÁ D.C.</v>
      </c>
      <c r="C4" s="104"/>
    </row>
    <row r="5" spans="1:9" x14ac:dyDescent="0.3">
      <c r="A5" s="34" t="s">
        <v>3</v>
      </c>
      <c r="B5" s="104" t="str">
        <f>'AUTOS  NOTA 322'!B4:C4</f>
        <v>ALLIANZ SEGUROS S.A. NIT. 860.026.182-5</v>
      </c>
      <c r="C5" s="104"/>
    </row>
    <row r="6" spans="1:9" ht="15" customHeight="1" x14ac:dyDescent="0.3">
      <c r="A6" s="34" t="s">
        <v>4</v>
      </c>
      <c r="B6" s="104" t="str">
        <f>'AUTOS  NOTA 322'!B5:C5</f>
        <v>LUIS EDUARDO CARDENAS AGUILLON C.C. 80.727.167</v>
      </c>
      <c r="C6" s="104"/>
    </row>
    <row r="7" spans="1:9" x14ac:dyDescent="0.3">
      <c r="A7" s="34" t="s">
        <v>5</v>
      </c>
      <c r="B7" s="104" t="str">
        <f>'AUTOS  NOTA 322'!B6:C6</f>
        <v>DEMANDA DIRECTA</v>
      </c>
      <c r="C7" s="104"/>
    </row>
    <row r="8" spans="1:9" x14ac:dyDescent="0.3">
      <c r="A8" s="36" t="s">
        <v>101</v>
      </c>
      <c r="B8" s="104" t="str">
        <f>'AUTOS  NOTA 322'!B7:C8</f>
        <v>LUIS EDUARDO CARDENAS AGUILLON</v>
      </c>
      <c r="C8" s="104"/>
    </row>
    <row r="9" spans="1:9" x14ac:dyDescent="0.3">
      <c r="A9" s="34" t="s">
        <v>51</v>
      </c>
      <c r="B9" s="97">
        <f>SUM(C11,C12,C14,C15,C17)</f>
        <v>39200000</v>
      </c>
      <c r="C9" s="98"/>
    </row>
    <row r="10" spans="1:9" x14ac:dyDescent="0.3">
      <c r="A10" s="105" t="s">
        <v>52</v>
      </c>
      <c r="B10" s="102" t="s">
        <v>53</v>
      </c>
      <c r="C10" s="103"/>
    </row>
    <row r="11" spans="1:9" x14ac:dyDescent="0.3">
      <c r="A11" s="105"/>
      <c r="B11" s="35" t="s">
        <v>54</v>
      </c>
      <c r="C11" s="53">
        <v>0</v>
      </c>
    </row>
    <row r="12" spans="1:9" x14ac:dyDescent="0.3">
      <c r="A12" s="105"/>
      <c r="B12" s="35" t="s">
        <v>218</v>
      </c>
      <c r="C12" s="53">
        <v>24200000</v>
      </c>
    </row>
    <row r="13" spans="1:9" x14ac:dyDescent="0.3">
      <c r="A13" s="105"/>
      <c r="B13" s="102"/>
      <c r="C13" s="103"/>
    </row>
    <row r="14" spans="1:9" x14ac:dyDescent="0.3">
      <c r="A14" s="105"/>
      <c r="B14" s="35" t="s">
        <v>98</v>
      </c>
      <c r="C14" s="52">
        <v>15000000</v>
      </c>
    </row>
    <row r="15" spans="1:9" x14ac:dyDescent="0.3">
      <c r="A15" s="105"/>
      <c r="B15" s="35" t="s">
        <v>99</v>
      </c>
      <c r="C15" s="52">
        <v>0</v>
      </c>
      <c r="E15" s="40" t="s">
        <v>57</v>
      </c>
      <c r="F15" s="41">
        <v>0.7</v>
      </c>
    </row>
    <row r="16" spans="1:9" x14ac:dyDescent="0.3">
      <c r="A16" s="105"/>
      <c r="B16" s="102" t="s">
        <v>58</v>
      </c>
      <c r="C16" s="103"/>
      <c r="E16" s="40" t="s">
        <v>59</v>
      </c>
      <c r="F16" s="42">
        <v>0.3</v>
      </c>
      <c r="I16" s="43"/>
    </row>
    <row r="17" spans="1:9" x14ac:dyDescent="0.3">
      <c r="A17" s="105"/>
      <c r="B17" s="35"/>
      <c r="C17" s="38"/>
      <c r="F17" s="44"/>
      <c r="I17" s="43"/>
    </row>
    <row r="18" spans="1:9" ht="23.25" customHeight="1" x14ac:dyDescent="0.3">
      <c r="A18" s="37" t="s">
        <v>60</v>
      </c>
      <c r="B18" s="100" t="s">
        <v>61</v>
      </c>
      <c r="C18" s="101"/>
    </row>
    <row r="19" spans="1:9" ht="28.8" x14ac:dyDescent="0.3">
      <c r="A19" s="34" t="s">
        <v>62</v>
      </c>
      <c r="B19" s="113" t="s">
        <v>217</v>
      </c>
      <c r="C19" s="114"/>
    </row>
    <row r="20" spans="1:9" ht="15" customHeight="1" x14ac:dyDescent="0.3">
      <c r="A20" s="45" t="s">
        <v>63</v>
      </c>
      <c r="B20" s="110">
        <f>((C22+C23+C25+C26+C30+C28+C32+C34+C29+C33)-C37-C38)*C36*C39</f>
        <v>46743326</v>
      </c>
      <c r="C20" s="110"/>
    </row>
    <row r="21" spans="1:9" x14ac:dyDescent="0.3">
      <c r="A21" s="37" t="s">
        <v>64</v>
      </c>
      <c r="B21" s="115" t="s">
        <v>53</v>
      </c>
      <c r="C21" s="116"/>
    </row>
    <row r="22" spans="1:9" x14ac:dyDescent="0.3">
      <c r="A22" s="108"/>
      <c r="B22" s="35" t="s">
        <v>54</v>
      </c>
      <c r="C22" s="30">
        <v>0</v>
      </c>
    </row>
    <row r="23" spans="1:9" x14ac:dyDescent="0.3">
      <c r="A23" s="109"/>
      <c r="B23" s="35" t="s">
        <v>55</v>
      </c>
      <c r="C23" s="30">
        <v>0</v>
      </c>
    </row>
    <row r="24" spans="1:9" x14ac:dyDescent="0.3">
      <c r="A24" s="109"/>
      <c r="B24" s="102" t="s">
        <v>56</v>
      </c>
      <c r="C24" s="103"/>
    </row>
    <row r="25" spans="1:9" x14ac:dyDescent="0.3">
      <c r="A25" s="109"/>
      <c r="B25" s="35" t="s">
        <v>98</v>
      </c>
      <c r="C25" s="53">
        <v>0</v>
      </c>
    </row>
    <row r="26" spans="1:9" ht="28.95" customHeight="1" x14ac:dyDescent="0.3">
      <c r="A26" s="109"/>
      <c r="B26" s="35" t="s">
        <v>100</v>
      </c>
      <c r="C26" s="30">
        <v>0</v>
      </c>
    </row>
    <row r="27" spans="1:9" x14ac:dyDescent="0.3">
      <c r="A27" s="109"/>
      <c r="B27" s="102" t="s">
        <v>122</v>
      </c>
      <c r="C27" s="103"/>
    </row>
    <row r="28" spans="1:9" x14ac:dyDescent="0.3">
      <c r="A28" s="109"/>
      <c r="B28" s="35" t="s">
        <v>216</v>
      </c>
      <c r="C28" s="53">
        <v>24200000</v>
      </c>
    </row>
    <row r="29" spans="1:9" x14ac:dyDescent="0.3">
      <c r="A29" s="109"/>
      <c r="B29" s="35" t="s">
        <v>220</v>
      </c>
      <c r="C29" s="53">
        <v>22543326</v>
      </c>
    </row>
    <row r="30" spans="1:9" x14ac:dyDescent="0.3">
      <c r="A30" s="109"/>
      <c r="B30" s="35" t="s">
        <v>55</v>
      </c>
      <c r="C30" s="30">
        <v>0</v>
      </c>
    </row>
    <row r="31" spans="1:9" x14ac:dyDescent="0.3">
      <c r="A31" s="109"/>
      <c r="B31" s="102" t="s">
        <v>123</v>
      </c>
      <c r="C31" s="103"/>
    </row>
    <row r="32" spans="1:9" x14ac:dyDescent="0.3">
      <c r="A32" s="109"/>
      <c r="B32" s="35"/>
      <c r="C32" s="30"/>
    </row>
    <row r="33" spans="1:3" x14ac:dyDescent="0.3">
      <c r="A33" s="109"/>
      <c r="B33" s="35" t="s">
        <v>54</v>
      </c>
      <c r="C33" s="30">
        <v>0</v>
      </c>
    </row>
    <row r="34" spans="1:3" x14ac:dyDescent="0.3">
      <c r="A34" s="109"/>
      <c r="B34" s="35" t="s">
        <v>55</v>
      </c>
      <c r="C34" s="30">
        <v>0</v>
      </c>
    </row>
    <row r="35" spans="1:3" x14ac:dyDescent="0.3">
      <c r="A35" s="109"/>
      <c r="B35" s="102" t="s">
        <v>114</v>
      </c>
      <c r="C35" s="103"/>
    </row>
    <row r="36" spans="1:3" x14ac:dyDescent="0.3">
      <c r="A36" s="109"/>
      <c r="B36" s="35" t="s">
        <v>126</v>
      </c>
      <c r="C36" s="31">
        <v>1</v>
      </c>
    </row>
    <row r="37" spans="1:3" x14ac:dyDescent="0.3">
      <c r="A37" s="109"/>
      <c r="B37" s="35" t="s">
        <v>115</v>
      </c>
      <c r="C37" s="32">
        <v>0</v>
      </c>
    </row>
    <row r="38" spans="1:3" x14ac:dyDescent="0.3">
      <c r="A38" s="109"/>
      <c r="B38" s="35" t="s">
        <v>172</v>
      </c>
      <c r="C38" s="32"/>
    </row>
    <row r="39" spans="1:3" x14ac:dyDescent="0.3">
      <c r="A39" s="109"/>
      <c r="B39" s="35" t="s">
        <v>130</v>
      </c>
      <c r="C39" s="31">
        <v>1</v>
      </c>
    </row>
    <row r="40" spans="1:3" x14ac:dyDescent="0.3">
      <c r="A40" s="46" t="s">
        <v>65</v>
      </c>
      <c r="B40" s="110">
        <f>IFERROR(B20*(VLOOKUP(B18,E15:F17,2,0)),16666)</f>
        <v>16666</v>
      </c>
      <c r="C40" s="110"/>
    </row>
    <row r="41" spans="1:3" ht="93" customHeight="1" x14ac:dyDescent="0.3">
      <c r="A41" s="34" t="s">
        <v>124</v>
      </c>
      <c r="B41" s="111" t="s">
        <v>219</v>
      </c>
      <c r="C41" s="112"/>
    </row>
    <row r="42" spans="1:3" ht="211.5" customHeight="1" x14ac:dyDescent="0.3">
      <c r="A42" s="34" t="s">
        <v>66</v>
      </c>
      <c r="B42" s="106" t="s">
        <v>215</v>
      </c>
      <c r="C42" s="107"/>
    </row>
    <row r="45" spans="1:3" ht="25.8" x14ac:dyDescent="0.3">
      <c r="A45" s="95" t="s">
        <v>173</v>
      </c>
      <c r="B45" s="95"/>
      <c r="C45" s="95"/>
    </row>
    <row r="46" spans="1:3" x14ac:dyDescent="0.3">
      <c r="A46" s="96" t="s">
        <v>174</v>
      </c>
      <c r="B46" s="96"/>
      <c r="C46" s="96"/>
    </row>
    <row r="47" spans="1:3" x14ac:dyDescent="0.3">
      <c r="A47" s="47" t="s">
        <v>175</v>
      </c>
      <c r="B47" s="47" t="s">
        <v>176</v>
      </c>
      <c r="C47" s="48" t="s">
        <v>177</v>
      </c>
    </row>
    <row r="48" spans="1:3" ht="26.4" x14ac:dyDescent="0.3">
      <c r="A48" s="49" t="s">
        <v>178</v>
      </c>
      <c r="B48" s="50" t="s">
        <v>27</v>
      </c>
      <c r="C48" s="49" t="s">
        <v>179</v>
      </c>
    </row>
    <row r="49" spans="1:3" ht="39.6" x14ac:dyDescent="0.3">
      <c r="A49" s="49" t="s">
        <v>180</v>
      </c>
      <c r="B49" s="50" t="s">
        <v>27</v>
      </c>
      <c r="C49" s="49" t="s">
        <v>181</v>
      </c>
    </row>
    <row r="50" spans="1:3" ht="26.4" x14ac:dyDescent="0.3">
      <c r="A50" s="49" t="s">
        <v>182</v>
      </c>
      <c r="B50" s="50" t="s">
        <v>27</v>
      </c>
      <c r="C50" s="49" t="s">
        <v>183</v>
      </c>
    </row>
    <row r="51" spans="1:3" x14ac:dyDescent="0.3">
      <c r="A51" s="49" t="s">
        <v>184</v>
      </c>
      <c r="B51" s="50" t="s">
        <v>27</v>
      </c>
      <c r="C51" s="49" t="s">
        <v>185</v>
      </c>
    </row>
    <row r="52" spans="1:3" x14ac:dyDescent="0.3">
      <c r="A52" s="49" t="s">
        <v>186</v>
      </c>
      <c r="B52" s="50" t="s">
        <v>27</v>
      </c>
      <c r="C52" s="51"/>
    </row>
    <row r="53" spans="1:3" x14ac:dyDescent="0.3">
      <c r="A53" s="49" t="s">
        <v>187</v>
      </c>
      <c r="B53" s="50"/>
      <c r="C53" s="49" t="s">
        <v>188</v>
      </c>
    </row>
    <row r="54" spans="1:3" ht="26.4" x14ac:dyDescent="0.3">
      <c r="A54" s="49" t="s">
        <v>189</v>
      </c>
      <c r="B54" s="50" t="s">
        <v>27</v>
      </c>
      <c r="C54" s="49" t="s">
        <v>190</v>
      </c>
    </row>
    <row r="55" spans="1:3" x14ac:dyDescent="0.3">
      <c r="A55" s="49" t="s">
        <v>191</v>
      </c>
      <c r="B55" s="50" t="s">
        <v>27</v>
      </c>
      <c r="C55" s="51" t="s">
        <v>192</v>
      </c>
    </row>
    <row r="56" spans="1:3" ht="26.4" x14ac:dyDescent="0.3">
      <c r="A56" s="49" t="s">
        <v>193</v>
      </c>
      <c r="B56" s="50" t="s">
        <v>27</v>
      </c>
      <c r="C56" s="51" t="s">
        <v>194</v>
      </c>
    </row>
    <row r="57" spans="1:3" ht="26.4" x14ac:dyDescent="0.3">
      <c r="A57" s="49" t="s">
        <v>195</v>
      </c>
      <c r="B57" s="50" t="s">
        <v>27</v>
      </c>
      <c r="C57" s="51" t="s">
        <v>196</v>
      </c>
    </row>
  </sheetData>
  <sheetProtection algorithmName="SHA-512" hashValue="izcEYKcLkKiYmBBfMLzkPdVBffGX+AGsESYuWyozt6kZuWhl/NRW7hfZRQ8qdhVYANag/8IIJl0zLk8Lp3KTgA==" saltValue="2btH4XpP+7N1UhZtnyJ3XQ==" spinCount="100000" sheet="1" objects="1" scenarios="1"/>
  <mergeCells count="27">
    <mergeCell ref="A22:A39"/>
    <mergeCell ref="B18:C18"/>
    <mergeCell ref="B20:C20"/>
    <mergeCell ref="B41:C41"/>
    <mergeCell ref="B31:C31"/>
    <mergeCell ref="B35:C35"/>
    <mergeCell ref="B40:C40"/>
    <mergeCell ref="B27:C27"/>
    <mergeCell ref="B19:C19"/>
    <mergeCell ref="B21:C21"/>
    <mergeCell ref="B24:C24"/>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9" sqref="B9:C9"/>
    </sheetView>
  </sheetViews>
  <sheetFormatPr baseColWidth="10" defaultColWidth="0" defaultRowHeight="14.4" x14ac:dyDescent="0.3"/>
  <cols>
    <col min="1" max="1" width="37" customWidth="1"/>
    <col min="2" max="2" width="11.44140625" customWidth="1"/>
    <col min="3" max="3" width="94.44140625" customWidth="1"/>
    <col min="4" max="16384" width="11.44140625" hidden="1"/>
  </cols>
  <sheetData>
    <row r="1" spans="1:3" ht="25.8" x14ac:dyDescent="0.3">
      <c r="A1" s="73" t="s">
        <v>67</v>
      </c>
      <c r="B1" s="73"/>
      <c r="C1" s="73"/>
    </row>
    <row r="2" spans="1:3" x14ac:dyDescent="0.3">
      <c r="A2" s="20" t="s">
        <v>11</v>
      </c>
      <c r="B2" s="93" t="str">
        <f>'AUTOS NOTA 324-478'!B2:C2</f>
        <v xml:space="preserve">SINIESTRO   LEGIS </v>
      </c>
      <c r="C2" s="94"/>
    </row>
    <row r="3" spans="1:3" x14ac:dyDescent="0.3">
      <c r="A3" s="5" t="s">
        <v>1</v>
      </c>
      <c r="B3" s="59" t="str">
        <f>'AUTOS  NOTA 322'!B2:C2</f>
        <v>11001-41-89-018-2024-00808-00</v>
      </c>
      <c r="C3" s="59"/>
    </row>
    <row r="4" spans="1:3" x14ac:dyDescent="0.3">
      <c r="A4" s="5" t="s">
        <v>2</v>
      </c>
      <c r="B4" s="59" t="str">
        <f>'AUTOS  NOTA 322'!B3:C3</f>
        <v>JUZGADO CINCUENTA Y TRES DE PEQUEÑAS CAUSAS Y COMPETENCIA MULTIPLE DE BOGOTÁ D.C.</v>
      </c>
      <c r="C4" s="59"/>
    </row>
    <row r="5" spans="1:3" x14ac:dyDescent="0.3">
      <c r="A5" s="5" t="s">
        <v>3</v>
      </c>
      <c r="B5" s="59" t="str">
        <f>'AUTOS  NOTA 322'!B4:C4</f>
        <v>ALLIANZ SEGUROS S.A. NIT. 860.026.182-5</v>
      </c>
      <c r="C5" s="59"/>
    </row>
    <row r="6" spans="1:3" ht="15" customHeight="1" x14ac:dyDescent="0.3">
      <c r="A6" s="5" t="s">
        <v>4</v>
      </c>
      <c r="B6" s="59" t="str">
        <f>'AUTOS  NOTA 322'!B5:C5</f>
        <v>LUIS EDUARDO CARDENAS AGUILLON C.C. 80.727.167</v>
      </c>
      <c r="C6" s="59"/>
    </row>
    <row r="7" spans="1:3" ht="15" customHeight="1" x14ac:dyDescent="0.3">
      <c r="A7" s="5" t="s">
        <v>5</v>
      </c>
      <c r="B7" s="59" t="str">
        <f>'AUTOS  NOTA 322'!B6:C6</f>
        <v>DEMANDA DIRECTA</v>
      </c>
      <c r="C7" s="59"/>
    </row>
    <row r="8" spans="1:3" ht="15" customHeight="1" x14ac:dyDescent="0.3">
      <c r="A8" s="29" t="s">
        <v>101</v>
      </c>
      <c r="B8" s="59" t="str">
        <f>'AUTOS  NOTA 322'!B7:C8</f>
        <v>LUIS EDUARDO CARDENAS AGUILLON</v>
      </c>
      <c r="C8" s="59"/>
    </row>
    <row r="9" spans="1:3" ht="19.05" customHeight="1" x14ac:dyDescent="0.3">
      <c r="A9" s="5" t="s">
        <v>102</v>
      </c>
      <c r="B9" s="59"/>
      <c r="C9" s="59"/>
    </row>
    <row r="10" spans="1:3" x14ac:dyDescent="0.3">
      <c r="A10" s="7" t="s">
        <v>64</v>
      </c>
      <c r="B10" s="119">
        <f>'AUTOS NOTA 324-478'!B20:C20</f>
        <v>46743326</v>
      </c>
      <c r="C10" s="119"/>
    </row>
    <row r="11" spans="1:3" x14ac:dyDescent="0.3">
      <c r="A11" s="7" t="s">
        <v>116</v>
      </c>
      <c r="B11" s="120">
        <f>'AUTOS NOTA 324-478'!B40:C40</f>
        <v>16666</v>
      </c>
      <c r="C11" s="59"/>
    </row>
    <row r="12" spans="1:3" ht="28.8" x14ac:dyDescent="0.3">
      <c r="A12" s="7" t="s">
        <v>68</v>
      </c>
      <c r="B12" s="117"/>
      <c r="C12" s="118"/>
    </row>
    <row r="13" spans="1:3" ht="43.2" x14ac:dyDescent="0.3">
      <c r="A13" s="5" t="s">
        <v>69</v>
      </c>
      <c r="B13" s="59"/>
      <c r="C13" s="59"/>
    </row>
    <row r="14" spans="1:3" ht="43.2" x14ac:dyDescent="0.3">
      <c r="A14" s="5" t="s">
        <v>70</v>
      </c>
      <c r="B14" s="59"/>
      <c r="C14" s="59"/>
    </row>
    <row r="15" spans="1:3" x14ac:dyDescent="0.3">
      <c r="A15" s="5" t="s">
        <v>71</v>
      </c>
      <c r="B15" s="6"/>
      <c r="C15" s="6"/>
    </row>
    <row r="16" spans="1:3" x14ac:dyDescent="0.3">
      <c r="A16" s="7" t="s">
        <v>72</v>
      </c>
      <c r="B16" s="59"/>
      <c r="C16" s="59"/>
    </row>
    <row r="17" spans="1:3" x14ac:dyDescent="0.3">
      <c r="A17" s="6" t="s">
        <v>73</v>
      </c>
      <c r="B17" s="118"/>
      <c r="C17" s="118"/>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5"/>
  <sheetViews>
    <sheetView workbookViewId="0">
      <selection activeCell="B10" sqref="B10:C10"/>
    </sheetView>
  </sheetViews>
  <sheetFormatPr baseColWidth="10" defaultColWidth="0" defaultRowHeight="14.4" x14ac:dyDescent="0.3"/>
  <cols>
    <col min="1" max="1" width="54.44140625" customWidth="1"/>
    <col min="2" max="2" width="23.44140625" customWidth="1"/>
    <col min="3" max="3" width="98.77734375" customWidth="1"/>
    <col min="4" max="8" width="0" hidden="1" customWidth="1"/>
    <col min="9" max="16384" width="11.44140625" hidden="1"/>
  </cols>
  <sheetData>
    <row r="1" spans="1:3" ht="25.8" x14ac:dyDescent="0.3">
      <c r="A1" s="73" t="s">
        <v>132</v>
      </c>
      <c r="B1" s="73"/>
      <c r="C1" s="73"/>
    </row>
    <row r="2" spans="1:3" x14ac:dyDescent="0.3">
      <c r="A2" s="39" t="s">
        <v>11</v>
      </c>
      <c r="B2" s="93" t="str">
        <f>'[2]AUTOS NOTA 321'!B2:C2</f>
        <v xml:space="preserve">SINIESTRO   LEGIS </v>
      </c>
      <c r="C2" s="94"/>
    </row>
    <row r="3" spans="1:3" x14ac:dyDescent="0.3">
      <c r="A3" s="5" t="s">
        <v>1</v>
      </c>
      <c r="B3" s="59" t="str">
        <f>'[3]GENERALES NOTA 322'!B2:C2</f>
        <v xml:space="preserve">Radicado </v>
      </c>
      <c r="C3" s="59"/>
    </row>
    <row r="4" spans="1:3" x14ac:dyDescent="0.3">
      <c r="A4" s="5" t="s">
        <v>2</v>
      </c>
      <c r="B4" s="59" t="str">
        <f>'[3]GENERALES NOTA 322'!B3:C3</f>
        <v>JUZGADO</v>
      </c>
      <c r="C4" s="59"/>
    </row>
    <row r="5" spans="1:3" x14ac:dyDescent="0.3">
      <c r="A5" s="5" t="s">
        <v>3</v>
      </c>
      <c r="B5" s="59" t="str">
        <f>'[3]GENERALES NOTA 322'!B4:C4</f>
        <v xml:space="preserve">NOMBRE Y APELLIDOS DE  LOS DEMANDADOS </v>
      </c>
      <c r="C5" s="59"/>
    </row>
    <row r="6" spans="1:3" x14ac:dyDescent="0.3">
      <c r="A6" s="5" t="s">
        <v>4</v>
      </c>
      <c r="B6" s="59" t="str">
        <f>'[3]GENERALES NOTA 322'!B5:C5</f>
        <v>COLOCAR LOS NOMBRES Y APELLIDOS, SU CALIDAD (HERMANO, HIJO ETC)  PARA LOS CONYUGES E HIJOS COLOCAR LA FECHA DE NACIMIENTO.</v>
      </c>
      <c r="C6" s="59"/>
    </row>
    <row r="7" spans="1:3" x14ac:dyDescent="0.3">
      <c r="A7" s="5" t="s">
        <v>5</v>
      </c>
      <c r="B7" s="59" t="str">
        <f>'[3]GENERALES NOTA 322'!B6:C6</f>
        <v>LLAMADA EN GARANTIA</v>
      </c>
      <c r="C7" s="59"/>
    </row>
    <row r="8" spans="1:3" x14ac:dyDescent="0.3">
      <c r="A8" s="5" t="s">
        <v>102</v>
      </c>
      <c r="B8" s="59" t="str">
        <f>'[3]GENERALES NOTA 325'!B8:C8</f>
        <v>PROBABLE GENERALES</v>
      </c>
      <c r="C8" s="59"/>
    </row>
    <row r="9" spans="1:3" x14ac:dyDescent="0.3">
      <c r="A9" s="7" t="s">
        <v>64</v>
      </c>
      <c r="B9" s="119">
        <f>'[3]GENERALES  NOTA 324 -478'!B17:C17</f>
        <v>100000000</v>
      </c>
      <c r="C9" s="119"/>
    </row>
    <row r="10" spans="1:3" x14ac:dyDescent="0.3">
      <c r="A10" s="5" t="s">
        <v>133</v>
      </c>
      <c r="B10" s="122">
        <v>0</v>
      </c>
      <c r="C10" s="122"/>
    </row>
    <row r="11" spans="1:3" x14ac:dyDescent="0.3">
      <c r="A11" s="5" t="s">
        <v>134</v>
      </c>
      <c r="B11" s="59"/>
      <c r="C11" s="59"/>
    </row>
    <row r="12" spans="1:3" x14ac:dyDescent="0.3">
      <c r="A12" s="5" t="s">
        <v>135</v>
      </c>
      <c r="B12" s="59"/>
      <c r="C12" s="59"/>
    </row>
    <row r="13" spans="1:3" x14ac:dyDescent="0.3">
      <c r="A13" s="5" t="s">
        <v>136</v>
      </c>
      <c r="B13" s="121"/>
      <c r="C13" s="121"/>
    </row>
    <row r="14" spans="1:3" x14ac:dyDescent="0.3">
      <c r="A14" s="5" t="s">
        <v>137</v>
      </c>
      <c r="B14" s="59"/>
      <c r="C14" s="59"/>
    </row>
    <row r="20" spans="4:8" x14ac:dyDescent="0.3">
      <c r="D20" t="str">
        <f t="shared" ref="D20:H23" si="0">UPPER(D18)</f>
        <v/>
      </c>
      <c r="E20" t="str">
        <f t="shared" si="0"/>
        <v/>
      </c>
      <c r="F20" t="str">
        <f t="shared" si="0"/>
        <v/>
      </c>
      <c r="G20" t="str">
        <f t="shared" si="0"/>
        <v/>
      </c>
      <c r="H20" t="str">
        <f t="shared" si="0"/>
        <v/>
      </c>
    </row>
    <row r="21" spans="4:8" x14ac:dyDescent="0.3">
      <c r="D21" t="str">
        <f t="shared" si="0"/>
        <v/>
      </c>
      <c r="E21" t="str">
        <f t="shared" si="0"/>
        <v/>
      </c>
      <c r="F21" t="str">
        <f t="shared" si="0"/>
        <v/>
      </c>
      <c r="G21" t="str">
        <f t="shared" si="0"/>
        <v/>
      </c>
      <c r="H21" t="str">
        <f t="shared" si="0"/>
        <v/>
      </c>
    </row>
    <row r="22" spans="4:8" x14ac:dyDescent="0.3">
      <c r="D22" t="str">
        <f t="shared" si="0"/>
        <v/>
      </c>
      <c r="E22" t="str">
        <f t="shared" si="0"/>
        <v/>
      </c>
      <c r="F22" t="str">
        <f t="shared" si="0"/>
        <v/>
      </c>
      <c r="G22" t="str">
        <f t="shared" si="0"/>
        <v/>
      </c>
      <c r="H22" t="str">
        <f t="shared" si="0"/>
        <v/>
      </c>
    </row>
    <row r="23" spans="4:8" x14ac:dyDescent="0.3">
      <c r="D23" t="str">
        <f>UPPER(D21)</f>
        <v/>
      </c>
      <c r="E23" t="str">
        <f t="shared" si="0"/>
        <v/>
      </c>
      <c r="F23" t="str">
        <f t="shared" si="0"/>
        <v/>
      </c>
      <c r="G23" t="str">
        <f t="shared" si="0"/>
        <v/>
      </c>
      <c r="H23" t="str">
        <f t="shared" si="0"/>
        <v/>
      </c>
    </row>
    <row r="24" spans="4:8" x14ac:dyDescent="0.3">
      <c r="D24" t="str">
        <f t="shared" ref="D24:H25" si="1">UPPER(D22)</f>
        <v/>
      </c>
      <c r="E24" t="str">
        <f t="shared" si="1"/>
        <v/>
      </c>
      <c r="F24" t="str">
        <f t="shared" si="1"/>
        <v/>
      </c>
      <c r="G24" t="str">
        <f t="shared" si="1"/>
        <v/>
      </c>
      <c r="H24" t="str">
        <f t="shared" si="1"/>
        <v/>
      </c>
    </row>
    <row r="25" spans="4:8" x14ac:dyDescent="0.3">
      <c r="D25" t="str">
        <f t="shared" si="1"/>
        <v/>
      </c>
      <c r="E25" t="str">
        <f t="shared" si="1"/>
        <v/>
      </c>
      <c r="F25" t="str">
        <f t="shared" si="1"/>
        <v/>
      </c>
      <c r="G25" t="str">
        <f t="shared" si="1"/>
        <v/>
      </c>
      <c r="H25" t="str">
        <f t="shared" si="1"/>
        <v/>
      </c>
    </row>
  </sheetData>
  <mergeCells count="14">
    <mergeCell ref="B6:C6"/>
    <mergeCell ref="A1:C1"/>
    <mergeCell ref="B2:C2"/>
    <mergeCell ref="B3:C3"/>
    <mergeCell ref="B4:C4"/>
    <mergeCell ref="B5:C5"/>
    <mergeCell ref="B13:C13"/>
    <mergeCell ref="B14:C14"/>
    <mergeCell ref="B7:C7"/>
    <mergeCell ref="B8:C8"/>
    <mergeCell ref="B9:C9"/>
    <mergeCell ref="B10:C10"/>
    <mergeCell ref="B11:C11"/>
    <mergeCell ref="B12:C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zoomScale="85" zoomScaleNormal="85" workbookViewId="0">
      <selection activeCell="B10" sqref="B10:C10"/>
    </sheetView>
  </sheetViews>
  <sheetFormatPr baseColWidth="10" defaultColWidth="0" defaultRowHeight="14.4" x14ac:dyDescent="0.3"/>
  <cols>
    <col min="1" max="1" width="72.77734375" customWidth="1"/>
    <col min="2" max="2" width="39.77734375" customWidth="1"/>
    <col min="3" max="3" width="96.33203125" customWidth="1"/>
    <col min="4" max="16384" width="11.44140625" hidden="1"/>
  </cols>
  <sheetData>
    <row r="1" spans="1:6" ht="25.8" x14ac:dyDescent="0.3">
      <c r="A1" s="73" t="s">
        <v>138</v>
      </c>
      <c r="B1" s="73"/>
      <c r="C1" s="73"/>
    </row>
    <row r="2" spans="1:6" x14ac:dyDescent="0.3">
      <c r="A2" s="20" t="s">
        <v>11</v>
      </c>
      <c r="B2" s="93" t="str">
        <f>'[2]AUTOS NOTA 321'!B2:C2</f>
        <v xml:space="preserve">SINIESTRO   LEGIS </v>
      </c>
      <c r="C2" s="94"/>
    </row>
    <row r="3" spans="1:6" x14ac:dyDescent="0.3">
      <c r="A3" s="5" t="s">
        <v>1</v>
      </c>
      <c r="B3" s="59" t="str">
        <f>'[3]GENERALES NOTA 322'!B2:C2</f>
        <v xml:space="preserve">Radicado </v>
      </c>
      <c r="C3" s="59"/>
    </row>
    <row r="4" spans="1:6" x14ac:dyDescent="0.3">
      <c r="A4" s="5" t="s">
        <v>2</v>
      </c>
      <c r="B4" s="59" t="str">
        <f>'[3]GENERALES NOTA 322'!B3:C3</f>
        <v>JUZGADO</v>
      </c>
      <c r="C4" s="59"/>
    </row>
    <row r="5" spans="1:6" x14ac:dyDescent="0.3">
      <c r="A5" s="5" t="s">
        <v>3</v>
      </c>
      <c r="B5" s="59" t="str">
        <f>'[3]GENERALES NOTA 322'!B4:C4</f>
        <v xml:space="preserve">NOMBRE Y APELLIDOS DE  LOS DEMANDADOS </v>
      </c>
      <c r="C5" s="59"/>
    </row>
    <row r="6" spans="1:6" x14ac:dyDescent="0.3">
      <c r="A6" s="5" t="s">
        <v>4</v>
      </c>
      <c r="B6" s="59" t="str">
        <f>'[3]GENERALES NOTA 322'!B5:C5</f>
        <v>COLOCAR LOS NOMBRES Y APELLIDOS, SU CALIDAD (HERMANO, HIJO ETC)  PARA LOS CONYUGES E HIJOS COLOCAR LA FECHA DE NACIMIENTO.</v>
      </c>
      <c r="C6" s="59"/>
    </row>
    <row r="7" spans="1:6" x14ac:dyDescent="0.3">
      <c r="A7" s="5" t="s">
        <v>5</v>
      </c>
      <c r="B7" s="59" t="str">
        <f>'[3]GENERALES NOTA 322'!B6:C6</f>
        <v>LLAMADA EN GARANTIA</v>
      </c>
      <c r="C7" s="59"/>
    </row>
    <row r="8" spans="1:6" x14ac:dyDescent="0.3">
      <c r="A8" s="5" t="s">
        <v>139</v>
      </c>
      <c r="B8" s="59" t="str">
        <f>'[3]GENERALES NOTA 325'!B8:C8</f>
        <v>PROBABLE GENERALES</v>
      </c>
      <c r="C8" s="59"/>
    </row>
    <row r="9" spans="1:6" x14ac:dyDescent="0.3">
      <c r="A9" s="5" t="s">
        <v>140</v>
      </c>
      <c r="B9" s="59"/>
      <c r="C9" s="59"/>
    </row>
    <row r="10" spans="1:6" ht="111" customHeight="1" x14ac:dyDescent="0.3">
      <c r="A10" s="5" t="s">
        <v>141</v>
      </c>
      <c r="B10" s="59"/>
      <c r="C10" s="59"/>
    </row>
    <row r="11" spans="1:6" ht="21" customHeight="1" x14ac:dyDescent="0.3">
      <c r="A11" s="123"/>
      <c r="B11" s="123"/>
      <c r="C11" s="123"/>
      <c r="E11" t="s">
        <v>57</v>
      </c>
      <c r="F11" s="22">
        <v>0.7</v>
      </c>
    </row>
    <row r="12" spans="1:6" hidden="1" x14ac:dyDescent="0.3">
      <c r="A12" s="124"/>
      <c r="B12" s="124"/>
      <c r="C12" s="124"/>
      <c r="E12" t="s">
        <v>59</v>
      </c>
      <c r="F12" s="23">
        <v>0.3</v>
      </c>
    </row>
    <row r="13" spans="1:6" ht="18" x14ac:dyDescent="0.3">
      <c r="A13" s="125" t="s">
        <v>142</v>
      </c>
      <c r="B13" s="125"/>
      <c r="C13" s="125"/>
    </row>
    <row r="14" spans="1:6" x14ac:dyDescent="0.3">
      <c r="A14" s="37" t="s">
        <v>60</v>
      </c>
      <c r="B14" s="100" t="s">
        <v>61</v>
      </c>
      <c r="C14" s="101"/>
    </row>
    <row r="15" spans="1:6" ht="28.8" x14ac:dyDescent="0.3">
      <c r="A15" s="21" t="s">
        <v>63</v>
      </c>
      <c r="B15" s="126">
        <f>((C17+C18+C20+C21+C25+C23+C27+C29+C24+C28)-C32)*C31*C33</f>
        <v>1000000000</v>
      </c>
      <c r="C15" s="126"/>
    </row>
    <row r="16" spans="1:6" x14ac:dyDescent="0.3">
      <c r="A16" s="7" t="s">
        <v>64</v>
      </c>
      <c r="B16" s="127" t="s">
        <v>53</v>
      </c>
      <c r="C16" s="128"/>
    </row>
    <row r="17" spans="1:3" x14ac:dyDescent="0.3">
      <c r="A17" s="108"/>
      <c r="B17" s="35" t="s">
        <v>54</v>
      </c>
      <c r="C17" s="30">
        <v>1000000000</v>
      </c>
    </row>
    <row r="18" spans="1:3" x14ac:dyDescent="0.3">
      <c r="A18" s="109"/>
      <c r="B18" s="35" t="s">
        <v>55</v>
      </c>
      <c r="C18" s="30">
        <v>0</v>
      </c>
    </row>
    <row r="19" spans="1:3" x14ac:dyDescent="0.3">
      <c r="A19" s="109"/>
      <c r="B19" s="102" t="s">
        <v>56</v>
      </c>
      <c r="C19" s="103"/>
    </row>
    <row r="20" spans="1:3" x14ac:dyDescent="0.3">
      <c r="A20" s="109"/>
      <c r="B20" s="35" t="s">
        <v>98</v>
      </c>
      <c r="C20" s="30">
        <v>0</v>
      </c>
    </row>
    <row r="21" spans="1:3" ht="28.8" x14ac:dyDescent="0.3">
      <c r="A21" s="109"/>
      <c r="B21" s="35" t="s">
        <v>100</v>
      </c>
      <c r="C21" s="30">
        <v>0</v>
      </c>
    </row>
    <row r="22" spans="1:3" x14ac:dyDescent="0.3">
      <c r="A22" s="109"/>
      <c r="B22" s="102" t="s">
        <v>122</v>
      </c>
      <c r="C22" s="103"/>
    </row>
    <row r="23" spans="1:3" x14ac:dyDescent="0.3">
      <c r="A23" s="109"/>
      <c r="B23" s="35" t="s">
        <v>131</v>
      </c>
      <c r="C23" s="30">
        <v>0</v>
      </c>
    </row>
    <row r="24" spans="1:3" x14ac:dyDescent="0.3">
      <c r="A24" s="109"/>
      <c r="B24" s="35" t="s">
        <v>54</v>
      </c>
      <c r="C24" s="30">
        <v>0</v>
      </c>
    </row>
    <row r="25" spans="1:3" x14ac:dyDescent="0.3">
      <c r="A25" s="109"/>
      <c r="B25" s="35" t="s">
        <v>55</v>
      </c>
      <c r="C25" s="30">
        <v>0</v>
      </c>
    </row>
    <row r="26" spans="1:3" x14ac:dyDescent="0.3">
      <c r="A26" s="109"/>
      <c r="B26" s="102" t="s">
        <v>123</v>
      </c>
      <c r="C26" s="103"/>
    </row>
    <row r="27" spans="1:3" x14ac:dyDescent="0.3">
      <c r="A27" s="109"/>
      <c r="B27" s="35"/>
      <c r="C27" s="30"/>
    </row>
    <row r="28" spans="1:3" x14ac:dyDescent="0.3">
      <c r="A28" s="109"/>
      <c r="B28" s="35" t="s">
        <v>54</v>
      </c>
      <c r="C28" s="30">
        <v>0</v>
      </c>
    </row>
    <row r="29" spans="1:3" x14ac:dyDescent="0.3">
      <c r="A29" s="109"/>
      <c r="B29" s="35" t="s">
        <v>55</v>
      </c>
      <c r="C29" s="30">
        <v>0</v>
      </c>
    </row>
    <row r="30" spans="1:3" x14ac:dyDescent="0.3">
      <c r="A30" s="109"/>
      <c r="B30" s="102" t="s">
        <v>114</v>
      </c>
      <c r="C30" s="103"/>
    </row>
    <row r="31" spans="1:3" x14ac:dyDescent="0.3">
      <c r="A31" s="109"/>
      <c r="B31" s="35" t="s">
        <v>126</v>
      </c>
      <c r="C31" s="31">
        <v>1</v>
      </c>
    </row>
    <row r="32" spans="1:3" x14ac:dyDescent="0.3">
      <c r="A32" s="109"/>
      <c r="B32" s="35" t="s">
        <v>115</v>
      </c>
      <c r="C32" s="32">
        <v>0</v>
      </c>
    </row>
    <row r="33" spans="1:3" x14ac:dyDescent="0.3">
      <c r="A33" s="109"/>
      <c r="B33" s="35" t="s">
        <v>130</v>
      </c>
      <c r="C33" s="31">
        <v>1</v>
      </c>
    </row>
    <row r="34" spans="1:3" x14ac:dyDescent="0.3">
      <c r="A34" s="24" t="s">
        <v>65</v>
      </c>
      <c r="B34" s="110">
        <f>IFERROR(B15*(VLOOKUP(B14,E11:F13,2,0)),16666)</f>
        <v>16666</v>
      </c>
      <c r="C34" s="110"/>
    </row>
  </sheetData>
  <mergeCells count="21">
    <mergeCell ref="B6:C6"/>
    <mergeCell ref="A1:C1"/>
    <mergeCell ref="B2:C2"/>
    <mergeCell ref="B3:C3"/>
    <mergeCell ref="B4:C4"/>
    <mergeCell ref="B5:C5"/>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44140625" defaultRowHeight="14.4" x14ac:dyDescent="0.3"/>
  <cols>
    <col min="4" max="4" width="20.21875" bestFit="1" customWidth="1"/>
    <col min="5" max="5" width="42.77734375" bestFit="1" customWidth="1"/>
    <col min="12" max="12" width="30.44140625" customWidth="1"/>
    <col min="13" max="13" width="16" customWidth="1"/>
  </cols>
  <sheetData>
    <row r="1" spans="1:15" x14ac:dyDescent="0.3">
      <c r="A1" s="9" t="s">
        <v>14</v>
      </c>
      <c r="B1" t="s">
        <v>17</v>
      </c>
      <c r="C1" s="9" t="s">
        <v>19</v>
      </c>
      <c r="D1" s="9" t="s">
        <v>74</v>
      </c>
      <c r="E1" s="3" t="s">
        <v>25</v>
      </c>
      <c r="F1" s="2" t="s">
        <v>57</v>
      </c>
      <c r="G1" s="4">
        <v>0</v>
      </c>
      <c r="H1" t="s">
        <v>6</v>
      </c>
      <c r="I1" t="s">
        <v>75</v>
      </c>
      <c r="K1" t="s">
        <v>103</v>
      </c>
      <c r="L1" s="28" t="s">
        <v>128</v>
      </c>
      <c r="M1" t="s">
        <v>76</v>
      </c>
      <c r="N1" t="s">
        <v>57</v>
      </c>
      <c r="O1" t="s">
        <v>117</v>
      </c>
    </row>
    <row r="2" spans="1:15" x14ac:dyDescent="0.3">
      <c r="A2" t="s">
        <v>76</v>
      </c>
      <c r="B2" t="s">
        <v>27</v>
      </c>
      <c r="C2" t="s">
        <v>77</v>
      </c>
      <c r="D2" s="2" t="s">
        <v>78</v>
      </c>
      <c r="E2" s="1" t="s">
        <v>79</v>
      </c>
      <c r="F2" s="2" t="s">
        <v>61</v>
      </c>
      <c r="G2" s="4">
        <v>0.7</v>
      </c>
      <c r="H2" t="s">
        <v>7</v>
      </c>
      <c r="I2" t="s">
        <v>80</v>
      </c>
      <c r="K2" t="s">
        <v>104</v>
      </c>
      <c r="L2" s="28" t="s">
        <v>105</v>
      </c>
      <c r="M2" t="s">
        <v>81</v>
      </c>
      <c r="N2" t="s">
        <v>59</v>
      </c>
      <c r="O2" t="s">
        <v>27</v>
      </c>
    </row>
    <row r="3" spans="1:15" x14ac:dyDescent="0.3">
      <c r="A3" t="s">
        <v>81</v>
      </c>
      <c r="C3" t="s">
        <v>82</v>
      </c>
      <c r="D3" s="2" t="s">
        <v>83</v>
      </c>
      <c r="E3" s="1" t="s">
        <v>84</v>
      </c>
      <c r="F3" s="2" t="s">
        <v>59</v>
      </c>
      <c r="G3" s="4">
        <v>0.3</v>
      </c>
      <c r="H3" t="s">
        <v>85</v>
      </c>
      <c r="I3" t="s">
        <v>86</v>
      </c>
      <c r="L3" s="28" t="s">
        <v>106</v>
      </c>
      <c r="M3" t="s">
        <v>87</v>
      </c>
      <c r="N3" t="s">
        <v>61</v>
      </c>
    </row>
    <row r="4" spans="1:15" x14ac:dyDescent="0.3">
      <c r="A4" t="s">
        <v>87</v>
      </c>
      <c r="C4" t="s">
        <v>20</v>
      </c>
      <c r="E4" s="1" t="s">
        <v>88</v>
      </c>
      <c r="H4" t="s">
        <v>89</v>
      </c>
      <c r="I4" t="s">
        <v>8</v>
      </c>
      <c r="L4" t="s">
        <v>107</v>
      </c>
    </row>
    <row r="5" spans="1:15" x14ac:dyDescent="0.3">
      <c r="A5" t="s">
        <v>90</v>
      </c>
      <c r="E5" s="1" t="s">
        <v>91</v>
      </c>
      <c r="H5" t="s">
        <v>92</v>
      </c>
      <c r="I5" t="s">
        <v>93</v>
      </c>
      <c r="L5" s="28" t="s">
        <v>108</v>
      </c>
    </row>
    <row r="6" spans="1:15" x14ac:dyDescent="0.3">
      <c r="E6" s="1" t="s">
        <v>94</v>
      </c>
      <c r="I6" t="s">
        <v>95</v>
      </c>
      <c r="L6" s="28" t="s">
        <v>129</v>
      </c>
    </row>
    <row r="7" spans="1:15" x14ac:dyDescent="0.3">
      <c r="E7" s="1" t="s">
        <v>96</v>
      </c>
      <c r="I7" t="s">
        <v>119</v>
      </c>
      <c r="L7" s="28" t="s">
        <v>109</v>
      </c>
    </row>
    <row r="8" spans="1:15" x14ac:dyDescent="0.3">
      <c r="E8" s="1" t="s">
        <v>97</v>
      </c>
      <c r="L8" s="28" t="s">
        <v>122</v>
      </c>
    </row>
    <row r="9" spans="1:15" x14ac:dyDescent="0.3">
      <c r="L9" s="28" t="s">
        <v>110</v>
      </c>
    </row>
    <row r="10" spans="1:15" x14ac:dyDescent="0.3">
      <c r="L10" s="28" t="s">
        <v>111</v>
      </c>
    </row>
    <row r="11" spans="1:15" x14ac:dyDescent="0.3">
      <c r="L11" s="28" t="s">
        <v>112</v>
      </c>
    </row>
    <row r="12" spans="1:15" x14ac:dyDescent="0.3">
      <c r="L12" s="28" t="s">
        <v>113</v>
      </c>
    </row>
    <row r="13" spans="1:15" x14ac:dyDescent="0.3">
      <c r="L13" s="28" t="s">
        <v>125</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Carlos Esteban Franco Zuluaga</cp:lastModifiedBy>
  <cp:revision/>
  <dcterms:created xsi:type="dcterms:W3CDTF">2020-12-07T14:41:17Z</dcterms:created>
  <dcterms:modified xsi:type="dcterms:W3CDTF">2025-02-21T00:29:06Z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