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10BBD2AB-35F8-4A87-964A-0EF397D9F457}"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2" l="1"/>
  <c r="B9" i="11"/>
  <c r="B8" i="11"/>
  <c r="B10" i="9"/>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2" i="9" l="1"/>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<sst xmlns="http://schemas.openxmlformats.org/spreadsheetml/2006/main" count="315" uniqueCount="219">
  <si>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</si>
  <si>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</si>
  <si>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</si>
  <si>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</si>
  <si>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</si>
  <si>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</si>
  <si>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</si>
  <si>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</si>
  <si>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</si>
  <si>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</si>
  <si>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</si>
  <si>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</si>
  <si>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</si>
  <si>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</si>
  <si>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</si>
  <si>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</si>
  <si>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</si>
  <si>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</si>
  <si>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</si>
  <si>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</si>
  <si>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</si>
  <si>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</si>
  <si>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</si>
  <si>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</si>
  <si>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</si>
  <si>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</si>
  <si>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</si>
  <si>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</si>
  <si>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</si>
  <si>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</si>
  <si>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</si>
  <si>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</si>
  <si>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</si>
  <si>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</si>
  <si>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</si>
  <si>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</si>
  <si>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</si>
  <si>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</si>
  <si>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</si>
  <si>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</si>
  <si>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</si>
  <si>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</si>
  <si>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</si>
  <si>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</si>
  <si>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</si>
  <si>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</si>
  <si>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</si>
  <si>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</si>
  <si>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</si>
  <si>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</si>
  <si>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</si>
  <si>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</si>
  <si>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</si>
  <si>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</si>
  <si>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</si>
  <si>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</si>
  <si>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</si>
  <si>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</si>
  <si>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</si>
  <si>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</si>
  <si>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</si>
  <si>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</si>
  <si>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</si>
  <si>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</si>
  <si>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</si>
  <si>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</si>
  <si>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</si>
  <si>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</si>
  <si>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</si>
  <si>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</si>
  <si>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</si>
  <si>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</si>
  <si>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</si>
  <si>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</si>
  <si>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</si>
  <si>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</si>
  <si>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</si>
  <si>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</si>
  <si>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</si>
  <si>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</si>
  <si>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</si>
  <si>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</si>
  <si>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</si>
  <si>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</si>
  <si>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</si>
  <si>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</si>
  <si>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</si>
  <si>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</si>
  <si>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</si>
  <si>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</si>
  <si>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</si>
  <si>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</si>
  <si>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</si>
  <si>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</si>
  <si>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</si>
  <si>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</si>
  <si>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</si>
  <si>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</si>
  <si>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</si>
  <si>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</si>
  <si>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</si>
  <si>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</si>
  <si>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</si>
  <si>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</si>
  <si>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</si>
  <si>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</si>
  <si>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</si>
  <si>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</si>
  <si>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</si>
  <si>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</si>
  <si>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</si>
  <si>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</si>
  <si>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</si>
  <si>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</si>
  <si>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</si>
  <si>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</si>
  <si>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</si>
  <si>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</si>
  <si>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</si>
  <si>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</si>
  <si>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</si>
  <si>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</si>
  <si>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</si>
  <si>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</si>
  <si>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</si>
  <si>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</si>
  <si>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</si>
  <si>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</si>
  <si>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</si>
  <si>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</si>
  <si>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</si>
  <si>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</si>
  <si>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</si>
  <si>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</si>
  <si>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</si>
  <si>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</si>
  <si>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</si>
  <si>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</si>
  <si>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</si>
  <si>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</si>
  <si>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</si>
  <si>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</si>
  <si>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</si>
  <si>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</si>
  <si>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</si>
  <si>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</si>
  <si>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</si>
  <si>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</si>
  <si>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</si>
  <si>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</si>
  <si>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</si>
  <si>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</si>
  <si>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</si>
  <si>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</si>
  <si>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</si>
  <si>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</si>
  <si>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</si>
  <si>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</si>
  <si>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</si>
  <si>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</si>
  <si>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</si>
  <si>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</si>
  <si>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</si>
  <si>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</si>
  <si>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</si>
  <si>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</si>
  <si>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</si>
  <si>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</si>
  <si>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</si>
  <si>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</si>
  <si>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</si>
  <si>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</si>
  <si>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</si>
  <si>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</si>
  <si>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</si>
  <si>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</si>
  <si>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</si>
  <si>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</si>
  <si>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</si>
  <si>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</si>
  <si>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</si>
  <si>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</si>
  <si>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</si>
  <si>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</si>
  <si>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</si>
  <si>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</si>
  <si>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</si>
  <si>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</si>
  <si>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</si>
  <si>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</si>
  <si>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</si>
  <si>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</si>
  <si>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</si>
  <si>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</si>
  <si>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</si>
  <si>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73319408900220220001200</t>
  </si>
  <si>
    <t>JUZGADO 02 MUNICIPAL PROMISCUO - GUAMO</t>
  </si>
  <si>
    <t>JORGE EDUARDO SALAZAR, NORTESANTANDEREANA DE GAS S.A. Y ALLIANZ SEGUROS S.A.</t>
  </si>
  <si>
    <t>MIGUEL ANGEL ÑAÑEZ</t>
  </si>
  <si>
    <t>N/A</t>
  </si>
  <si>
    <t>93,151,134</t>
  </si>
  <si>
    <t>Mz D Casa 17 Bosques de Varsovia de la ciudad de Ibagué 
Tolima.</t>
  </si>
  <si>
    <t>SIN INFORMACIÓN</t>
  </si>
  <si>
    <t>lfgasesoresibague@gmail.com</t>
  </si>
  <si>
    <t>17 DE SEPTIEMBRE DE 1983</t>
  </si>
  <si>
    <t>COMERCIANTE</t>
  </si>
  <si>
    <t>12 DE DICIEMBRE DE 2020</t>
  </si>
  <si>
    <t>SE SOLICITARON MEDIDAS CAUTELARES</t>
  </si>
  <si>
    <t>1. El día 12 de diciembre de 2020, el señor GUSTAVO ROBLES se encontraba conduciendo el vehpiculo de placas ELF-518, propiedad del señor MIGUEL ANGEL ÑAÑEZ, cuando el vehículo de placas WFH-269 invade carril y provoca accidente de tránsito.
2. Se codifica en informe policial de accidente de tránsito, para el vehículo de placas WFH-269 la hipótesis 104: "Adelantar invadiendo carril de sentido contrario".</t>
  </si>
  <si>
    <t>022703574/1096</t>
  </si>
  <si>
    <t>NORTESANTANDEREANA DE
GAS S.A E.S.P .</t>
  </si>
  <si>
    <t>WFH269</t>
  </si>
  <si>
    <t>28 DE NOVIEMBRE DE 2023.</t>
  </si>
  <si>
    <t>INDIQUE LA PLACA- wfh269</t>
  </si>
  <si>
    <t xml:space="preserve">EXCEPCIONES DE MÉRITO FRENTE A LA DEMANDA.
1.	CARENCIA DE PRUEBA DE LOS ELEMENTOS QUE ESTRUCTURAN LA RESPONSABILIDAD CIVIL.
2.	FALTA DE PRUEBA QUE SUSTENTE LA CUANTÍA DE LOS PERJUICIOS - OPOSICIÓN A LA TASACIÓN DE DAÑOS.
3.	EXCESO DE COBRO.
4.	COBRO DE LO NO DEBIDO.
5.	INNOMINADA.
6.	CONCURRENCIA DE CULPAS.
EXCEPCIONES DE MÉRITO FRENTE AL CONTRATO DE SEGURO.
1.	SUJECIÓN A LOS TÉRMINOS DEL CONTRATO DE SEGURO AL VALOR ASEGURADO Y AL RIESGO AMPARADO.
2.	RESPONSABILIDAD LIMITADA HASTA EL MONTO MÁXIMO DEL VALOR ASEGURADO.
3.	DISPONIBILIDAD DE LA COBERTURA PARA EL MOMENTO DE LA CONDENA.
4.	PRESCRIPCIÓN.
5.	INNOMINADA.
EXCEPCIONES DE MÉRTIO FRENTE AL LLAMAMIENTO EN GARANTÍA.
1.	SUJECIÓN A LOS TÉRMINOS DEL CONTRATO DE SEGURO AL VALOR ASEGURADO Y AL RIESGO AMPARADO.
2.	RESPONSABILIDAD LIMITADA HASTA EL MONTO MÁXIMO DEL VALOR ASEGURADO.
3.	DISPONIBILIDAD DE LA COBERTURA PARA EL MOMENTO DE LA CONDENA.
4.	PRESCRIPCIÓN.
5.	INNOMINADA. </t>
  </si>
  <si>
    <t>La contingencia se califica como PROBABLE, teniendo en cuenta que la Póliza Auto Colectivo Pesado No. 022703574 / 1096 presta cobertura material y temporal. Además, está probada la responsabilidad del asegurado en la ocurrencia del accidente de tránsito.
Lo primero que debe tomarse en consideración, es que la Póliza Auto Colectivo Pesado No. 022703574 / 1096, cuyo asegurado es la empresa Nortesantandereana de Gas S.A E.S.P, presta cobertura temporal y material, de conformidad con los hechos y pretensiones expuestos en el líbelo de la demanda. Frente a la cobertura temporal, debe señalarse que el hecho, esto es, el accidente de tránsito en el que se produjeron daños al automotor propiedad del señor Miguel Ángel Ñañez ocurrió el 12 de diciembre de 2020. Es decir, dentro de la vigencia de la póliza, comprendida entre el 15 de julio de 2020 hasta el 14 de julio de 2021. Aunado a ello, presta cobertura material, en tanto ampara la responsabilidad civil extracontractual en que incurra el asegurado.
Por otro lado, frente a la responsabilidad del asegurado, debe decirse que existen elementos de prueba que acreditan la responsabilidad del señor Jorge Eduardo Salazar (conductor del vehículo asegurado) en los hechos ocurridos el 12 de diciembre de 2020. Lo anterior, con base en el informe policial de accidente de tránsito aportado como elemento probatorio junto al escrito de demanda, en el cual se codifica la causal 104 “Adelantar invadiendo carril contrario” para el vehículo de placas WFH-269. En ese sentido, resulta claro que el conductor del vehículo asegurado incurrió en una conducta que incidió en la ocurrencia del accidente de tránsito. Razón por la cual, la contingencia se califica como probable.
Todo lo anterior sin perjuicio del carácter contingente del proceso.</t>
  </si>
  <si>
    <t>N/A (RCE DAÑOS)</t>
  </si>
  <si>
    <t>La liquidación objetiva de los perjuicios se estima en la suma de $10,000,000. A este valor se llegó de la siguiente manera:
1. Daño emergente: Se tiene en cuenta la suma de $11.700.000 por los daños sufridos por el vehículo de placas EFL518, valor que tiene su soporte en la guía de referencia de precios comerciales de vehículos de Fasecolda.
2. Lucro Cesante: No se reconocerá suma alguna en tanto que no se encuentra probada la realidad de los ingresos ni de las actividades desarrolladas por el señor Miguel Angel Ñañez en el vehículo de placas ELF518. Pues, aunque se trata de un vehículo de carga, no se aportaron pruebas suficientes que permitan realizar una liquidación, por lo que no se conocerá con certeza la realidad de sus ingresos derivados de la explotación comercial del vehículo hasta tanto se agote la etapa probatoria.
3. Deducible: Teniendo en cuenta que la tasación objetiva de perjuicios corresponde a la suma de $11.700.000 y tomando en consideración que la póliza contempla un deducible pactado de $1.700.000. Se estima como tasación objetiva la suma de $ 10.000.000</t>
  </si>
  <si>
    <t>96489701 - Apl. 92641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</si>
</sst>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fgasesoresibague@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view="pageBreakPreview" topLeftCell="A27" zoomScale="102" zoomScaleNormal="100" zoomScaleSheetLayoutView="102" workbookViewId="0">
      <selection activeCell="B9" sqref="B9:C9"/>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55" t="s">
        <v>0</v>
      </c>
      <c r="B1" s="55"/>
      <c r="C1" s="55"/>
    </row>
    <row r="2" spans="1:3" x14ac:dyDescent="0.25">
      <c r="A2" s="5" t="s">
        <v>159</v>
      </c>
      <c r="B2" s="62" t="s">
        <v>195</v>
      </c>
      <c r="C2" s="63"/>
    </row>
    <row r="3" spans="1:3" x14ac:dyDescent="0.25">
      <c r="A3" s="5" t="s">
        <v>126</v>
      </c>
      <c r="B3" s="58" t="s">
        <v>196</v>
      </c>
      <c r="C3" s="59"/>
    </row>
    <row r="4" spans="1:3" x14ac:dyDescent="0.25">
      <c r="A4" s="5" t="s">
        <v>138</v>
      </c>
      <c r="B4" s="58" t="s">
        <v>197</v>
      </c>
      <c r="C4" s="59"/>
    </row>
    <row r="5" spans="1:3" ht="31.5" customHeight="1" x14ac:dyDescent="0.25">
      <c r="A5" s="5" t="s">
        <v>139</v>
      </c>
      <c r="B5" s="58" t="s">
        <v>198</v>
      </c>
      <c r="C5" s="59"/>
    </row>
    <row r="6" spans="1:3" x14ac:dyDescent="0.25">
      <c r="A6" s="5" t="s">
        <v>140</v>
      </c>
      <c r="B6" s="56" t="s">
        <v>103</v>
      </c>
      <c r="C6" s="56"/>
    </row>
    <row r="7" spans="1:3" x14ac:dyDescent="0.25">
      <c r="A7" s="25" t="s">
        <v>141</v>
      </c>
      <c r="B7" s="58" t="s">
        <v>121</v>
      </c>
      <c r="C7" s="59"/>
    </row>
    <row r="8" spans="1:3" ht="23.1" customHeight="1" x14ac:dyDescent="0.25">
      <c r="A8" s="26" t="s">
        <v>142</v>
      </c>
      <c r="B8" s="56" t="s">
        <v>216</v>
      </c>
      <c r="C8" s="56"/>
    </row>
    <row r="9" spans="1:3" x14ac:dyDescent="0.25">
      <c r="A9" s="26" t="s">
        <v>143</v>
      </c>
      <c r="B9" s="56" t="s">
        <v>200</v>
      </c>
      <c r="C9" s="56"/>
    </row>
    <row r="10" spans="1:3" x14ac:dyDescent="0.25">
      <c r="A10" s="26" t="s">
        <v>144</v>
      </c>
      <c r="B10" s="57" t="s">
        <v>201</v>
      </c>
      <c r="C10" s="57"/>
    </row>
    <row r="11" spans="1:3" ht="30" customHeight="1" x14ac:dyDescent="0.25">
      <c r="A11" s="27" t="s">
        <v>145</v>
      </c>
      <c r="B11" s="57" t="s">
        <v>202</v>
      </c>
      <c r="C11" s="57"/>
    </row>
    <row r="12" spans="1:3" ht="30" customHeight="1" x14ac:dyDescent="0.25">
      <c r="A12" s="5" t="s">
        <v>146</v>
      </c>
      <c r="B12" s="69" t="s">
        <v>203</v>
      </c>
      <c r="C12" s="57"/>
    </row>
    <row r="13" spans="1:3" x14ac:dyDescent="0.25">
      <c r="A13" s="5" t="s">
        <v>147</v>
      </c>
      <c r="B13" s="56" t="s">
        <v>202</v>
      </c>
      <c r="C13" s="56"/>
    </row>
    <row r="14" spans="1:3" x14ac:dyDescent="0.25">
      <c r="A14" s="5" t="s">
        <v>148</v>
      </c>
      <c r="B14" s="65" t="s">
        <v>204</v>
      </c>
      <c r="C14" s="56"/>
    </row>
    <row r="15" spans="1:3" x14ac:dyDescent="0.25">
      <c r="A15" s="5" t="s">
        <v>149</v>
      </c>
      <c r="B15" s="56" t="s">
        <v>199</v>
      </c>
      <c r="C15" s="56"/>
    </row>
    <row r="16" spans="1:3" x14ac:dyDescent="0.25">
      <c r="A16" s="5" t="s">
        <v>150</v>
      </c>
      <c r="B16" s="56" t="s">
        <v>199</v>
      </c>
      <c r="C16" s="56"/>
    </row>
    <row r="17" spans="1:3" ht="15" customHeight="1" x14ac:dyDescent="0.25">
      <c r="A17" s="5" t="s">
        <v>151</v>
      </c>
      <c r="B17" s="57" t="s">
        <v>85</v>
      </c>
      <c r="C17" s="57"/>
    </row>
    <row r="18" spans="1:3" x14ac:dyDescent="0.25">
      <c r="A18" s="5" t="s">
        <v>152</v>
      </c>
      <c r="B18" s="57" t="s">
        <v>205</v>
      </c>
      <c r="C18" s="57"/>
    </row>
    <row r="19" spans="1:3" ht="18.75" customHeight="1" x14ac:dyDescent="0.25">
      <c r="A19" s="5" t="s">
        <v>153</v>
      </c>
      <c r="B19" s="60" t="s">
        <v>202</v>
      </c>
      <c r="C19" s="61"/>
    </row>
    <row r="20" spans="1:3" x14ac:dyDescent="0.25">
      <c r="A20" s="5" t="s">
        <v>154</v>
      </c>
      <c r="B20" s="56" t="s">
        <v>199</v>
      </c>
      <c r="C20" s="56"/>
    </row>
    <row r="21" spans="1:3" ht="17.25" customHeight="1" x14ac:dyDescent="0.25">
      <c r="A21" s="5" t="s">
        <v>155</v>
      </c>
      <c r="B21" s="57" t="s">
        <v>93</v>
      </c>
      <c r="C21" s="57"/>
    </row>
    <row r="22" spans="1:3" x14ac:dyDescent="0.25">
      <c r="A22" s="26" t="s">
        <v>156</v>
      </c>
      <c r="B22" s="53" t="s">
        <v>206</v>
      </c>
      <c r="C22" s="53"/>
    </row>
    <row r="23" spans="1:3" x14ac:dyDescent="0.25">
      <c r="A23" s="26" t="s">
        <v>157</v>
      </c>
      <c r="B23" s="68" t="s">
        <v>207</v>
      </c>
      <c r="C23" s="53"/>
    </row>
    <row r="24" spans="1:3" x14ac:dyDescent="0.25">
      <c r="A24" s="26" t="s">
        <v>158</v>
      </c>
      <c r="B24" s="68" t="s">
        <v>199</v>
      </c>
      <c r="C24" s="53"/>
    </row>
    <row r="25" spans="1:3" x14ac:dyDescent="0.25">
      <c r="A25" s="64" t="s">
        <v>120</v>
      </c>
      <c r="B25" s="53" t="s">
        <v>208</v>
      </c>
      <c r="C25" s="54"/>
    </row>
    <row r="26" spans="1:3" x14ac:dyDescent="0.25">
      <c r="A26" s="64"/>
      <c r="B26" s="54"/>
      <c r="C26" s="54"/>
    </row>
    <row r="27" spans="1:3" ht="100.5" customHeight="1" x14ac:dyDescent="0.25">
      <c r="A27" s="64"/>
      <c r="B27" s="54"/>
      <c r="C27" s="54"/>
    </row>
    <row r="28" spans="1:3" x14ac:dyDescent="0.25">
      <c r="A28" s="26" t="s">
        <v>160</v>
      </c>
      <c r="B28" s="53" t="s">
        <v>210</v>
      </c>
      <c r="C28" s="54"/>
    </row>
    <row r="29" spans="1:3" x14ac:dyDescent="0.25">
      <c r="A29" s="26" t="s">
        <v>161</v>
      </c>
      <c r="B29" s="54">
        <v>8905007263</v>
      </c>
      <c r="C29" s="54"/>
    </row>
    <row r="30" spans="1:3" x14ac:dyDescent="0.25">
      <c r="A30" s="26" t="s">
        <v>162</v>
      </c>
      <c r="B30" s="54" t="s">
        <v>211</v>
      </c>
      <c r="C30" s="54"/>
    </row>
    <row r="31" spans="1:3" x14ac:dyDescent="0.25">
      <c r="A31" s="26" t="s">
        <v>163</v>
      </c>
      <c r="B31" s="54" t="s">
        <v>209</v>
      </c>
      <c r="C31" s="54"/>
    </row>
    <row r="32" spans="1:3" x14ac:dyDescent="0.25">
      <c r="A32" s="26" t="s">
        <v>164</v>
      </c>
      <c r="B32" s="66"/>
      <c r="C32" s="67"/>
    </row>
    <row r="33" spans="1:3" x14ac:dyDescent="0.25">
      <c r="A33" s="5" t="s">
        <v>165</v>
      </c>
      <c r="B33" s="65"/>
      <c r="C33" s="65"/>
    </row>
    <row r="34" spans="1:3" ht="45" x14ac:dyDescent="0.25">
      <c r="A34" s="5" t="s">
        <v>166</v>
      </c>
      <c r="B34" s="65" t="s">
        <v>212</v>
      </c>
      <c r="C34" s="5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E7C0E6D6-EE74-4DD8-B022-B8FA3EA4813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89" t="s">
        <v>10</v>
      </c>
      <c r="B1" s="89"/>
      <c r="C1" s="89"/>
    </row>
    <row r="2" spans="1:3" ht="15.75" customHeight="1" x14ac:dyDescent="0.25">
      <c r="A2" s="20" t="s">
        <v>11</v>
      </c>
      <c r="B2" s="90" t="s">
        <v>218</v>
      </c>
      <c r="C2" s="91"/>
    </row>
    <row r="3" spans="1:3" s="2" customFormat="1" x14ac:dyDescent="0.25">
      <c r="A3" s="5" t="s">
        <v>1</v>
      </c>
      <c r="B3" s="56" t="str">
        <f>'AUTOS  NOTA 322'!B2:C2</f>
        <v>73319408900220220001200</v>
      </c>
      <c r="C3" s="56"/>
    </row>
    <row r="4" spans="1:3" s="2" customFormat="1" x14ac:dyDescent="0.25">
      <c r="A4" s="5" t="s">
        <v>2</v>
      </c>
      <c r="B4" s="56" t="str">
        <f>'AUTOS  NOTA 322'!B3:C3</f>
        <v>JUZGADO 02 MUNICIPAL PROMISCUO - GUAMO</v>
      </c>
      <c r="C4" s="56"/>
    </row>
    <row r="5" spans="1:3" s="2" customFormat="1" x14ac:dyDescent="0.25">
      <c r="A5" s="5" t="s">
        <v>3</v>
      </c>
      <c r="B5" s="56" t="str">
        <f>'AUTOS  NOTA 322'!B4:C4</f>
        <v>JORGE EDUARDO SALAZAR, NORTESANTANDEREANA DE GAS S.A. Y ALLIANZ SEGUROS S.A.</v>
      </c>
      <c r="C5" s="56"/>
    </row>
    <row r="6" spans="1:3" s="2" customFormat="1" x14ac:dyDescent="0.25">
      <c r="A6" s="5" t="s">
        <v>4</v>
      </c>
      <c r="B6" s="56" t="str">
        <f>'AUTOS  NOTA 322'!B5:C5</f>
        <v>MIGUEL ANGEL ÑAÑEZ</v>
      </c>
      <c r="C6" s="56"/>
    </row>
    <row r="7" spans="1:3" s="2" customFormat="1" x14ac:dyDescent="0.25">
      <c r="A7" s="5" t="s">
        <v>5</v>
      </c>
      <c r="B7" s="56" t="str">
        <f>'AUTOS  NOTA 322'!B6:C6</f>
        <v>LLAMADA EN GARANTIA</v>
      </c>
      <c r="C7" s="56"/>
    </row>
    <row r="8" spans="1:3" s="2" customFormat="1" x14ac:dyDescent="0.25">
      <c r="A8" s="29" t="s">
        <v>101</v>
      </c>
      <c r="B8" s="56" t="str">
        <f>'AUTOS  NOTA 322'!B7:C8</f>
        <v>N/A (RCE DAÑOS)</v>
      </c>
      <c r="C8" s="56"/>
    </row>
    <row r="9" spans="1:3" x14ac:dyDescent="0.25">
      <c r="A9" s="20" t="s">
        <v>12</v>
      </c>
      <c r="B9" s="56"/>
      <c r="C9" s="56"/>
    </row>
    <row r="10" spans="1:3" x14ac:dyDescent="0.25">
      <c r="A10" s="20" t="s">
        <v>9</v>
      </c>
      <c r="B10" s="56" t="s">
        <v>106</v>
      </c>
      <c r="C10" s="56"/>
    </row>
    <row r="11" spans="1:3" x14ac:dyDescent="0.25">
      <c r="A11" s="20" t="s">
        <v>13</v>
      </c>
      <c r="B11" s="72">
        <v>0</v>
      </c>
      <c r="C11" s="73"/>
    </row>
    <row r="12" spans="1:3" x14ac:dyDescent="0.25">
      <c r="A12" s="20" t="s">
        <v>115</v>
      </c>
      <c r="B12" s="72">
        <v>0</v>
      </c>
      <c r="C12" s="73"/>
    </row>
    <row r="13" spans="1:3" x14ac:dyDescent="0.25">
      <c r="A13" s="20" t="s">
        <v>14</v>
      </c>
      <c r="B13" s="58"/>
      <c r="C13" s="59"/>
    </row>
    <row r="14" spans="1:3" x14ac:dyDescent="0.25">
      <c r="A14" s="20" t="s">
        <v>15</v>
      </c>
      <c r="B14" s="57"/>
      <c r="C14" s="56"/>
    </row>
    <row r="15" spans="1:3" x14ac:dyDescent="0.25">
      <c r="A15" s="20" t="s">
        <v>16</v>
      </c>
      <c r="B15" s="56"/>
      <c r="C15" s="56"/>
    </row>
    <row r="16" spans="1:3" x14ac:dyDescent="0.25">
      <c r="A16" s="20" t="s">
        <v>18</v>
      </c>
      <c r="B16" s="56"/>
      <c r="C16" s="56"/>
    </row>
    <row r="17" spans="1:3" x14ac:dyDescent="0.25">
      <c r="A17" s="76" t="s">
        <v>19</v>
      </c>
      <c r="B17" s="56"/>
      <c r="C17" s="56"/>
    </row>
    <row r="18" spans="1:3" x14ac:dyDescent="0.25">
      <c r="A18" s="77"/>
      <c r="B18" s="10" t="s">
        <v>21</v>
      </c>
      <c r="C18" s="10" t="s">
        <v>22</v>
      </c>
    </row>
    <row r="19" spans="1:3" x14ac:dyDescent="0.25">
      <c r="A19" s="77"/>
      <c r="B19" s="6" t="s">
        <v>118</v>
      </c>
      <c r="C19" s="6"/>
    </row>
    <row r="20" spans="1:3" x14ac:dyDescent="0.25">
      <c r="A20" s="77"/>
      <c r="B20" s="6"/>
      <c r="C20" s="6"/>
    </row>
    <row r="21" spans="1:3" x14ac:dyDescent="0.25">
      <c r="A21" s="78"/>
      <c r="B21" s="6"/>
      <c r="C21" s="6"/>
    </row>
    <row r="22" spans="1:3" x14ac:dyDescent="0.25">
      <c r="A22" s="20" t="s">
        <v>23</v>
      </c>
      <c r="B22" s="56"/>
      <c r="C22" s="56"/>
    </row>
    <row r="23" spans="1:3" x14ac:dyDescent="0.25">
      <c r="A23" s="20" t="s">
        <v>24</v>
      </c>
      <c r="B23" s="79"/>
      <c r="C23" s="80"/>
    </row>
    <row r="24" spans="1:3" x14ac:dyDescent="0.25">
      <c r="A24" s="20" t="s">
        <v>25</v>
      </c>
      <c r="B24" s="56"/>
      <c r="C24" s="56"/>
    </row>
    <row r="25" spans="1:3" x14ac:dyDescent="0.25">
      <c r="A25" s="20" t="s">
        <v>26</v>
      </c>
      <c r="B25" s="56"/>
      <c r="C25" s="56"/>
    </row>
    <row r="26" spans="1:3" x14ac:dyDescent="0.25">
      <c r="A26" s="20" t="s">
        <v>28</v>
      </c>
      <c r="B26" s="56"/>
      <c r="C26" s="56"/>
    </row>
    <row r="27" spans="1:3" x14ac:dyDescent="0.25">
      <c r="A27" s="19" t="s">
        <v>29</v>
      </c>
      <c r="B27" s="56"/>
      <c r="C27" s="56"/>
    </row>
    <row r="28" spans="1:3" x14ac:dyDescent="0.25">
      <c r="A28" s="81" t="s">
        <v>30</v>
      </c>
      <c r="B28" s="81"/>
      <c r="C28" s="81"/>
    </row>
    <row r="29" spans="1:3" x14ac:dyDescent="0.25">
      <c r="A29" s="74" t="s">
        <v>31</v>
      </c>
      <c r="B29" s="75"/>
      <c r="C29" s="11"/>
    </row>
    <row r="30" spans="1:3" x14ac:dyDescent="0.25">
      <c r="A30" s="74" t="s">
        <v>32</v>
      </c>
      <c r="B30" s="75"/>
      <c r="C30" s="11"/>
    </row>
    <row r="31" spans="1:3" x14ac:dyDescent="0.25">
      <c r="A31" s="74" t="s">
        <v>33</v>
      </c>
      <c r="B31" s="75"/>
      <c r="C31" s="12"/>
    </row>
    <row r="32" spans="1:3" x14ac:dyDescent="0.25">
      <c r="A32" s="74" t="s">
        <v>34</v>
      </c>
      <c r="B32" s="75"/>
      <c r="C32" s="11"/>
    </row>
    <row r="33" spans="1:3" x14ac:dyDescent="0.25">
      <c r="A33" s="74" t="s">
        <v>35</v>
      </c>
      <c r="B33" s="75"/>
      <c r="C33" s="11"/>
    </row>
    <row r="34" spans="1:3" x14ac:dyDescent="0.25">
      <c r="A34" s="74" t="s">
        <v>36</v>
      </c>
      <c r="B34" s="75"/>
      <c r="C34" s="13"/>
    </row>
    <row r="35" spans="1:3" x14ac:dyDescent="0.25">
      <c r="A35" s="70" t="s">
        <v>37</v>
      </c>
      <c r="B35" s="71"/>
      <c r="C35" s="14"/>
    </row>
    <row r="36" spans="1:3" x14ac:dyDescent="0.25">
      <c r="A36" s="70" t="s">
        <v>38</v>
      </c>
      <c r="B36" s="71"/>
      <c r="C36" s="15"/>
    </row>
    <row r="37" spans="1:3" x14ac:dyDescent="0.25">
      <c r="A37" s="82" t="s">
        <v>39</v>
      </c>
      <c r="B37" s="83"/>
      <c r="C37" s="15"/>
    </row>
    <row r="38" spans="1:3" x14ac:dyDescent="0.25">
      <c r="A38" s="84"/>
      <c r="B38" s="85"/>
      <c r="C38" s="15"/>
    </row>
    <row r="39" spans="1:3" x14ac:dyDescent="0.25">
      <c r="A39" s="86"/>
      <c r="B39" s="87"/>
      <c r="C39" s="15"/>
    </row>
    <row r="40" spans="1:3" x14ac:dyDescent="0.25">
      <c r="A40" s="88" t="s">
        <v>40</v>
      </c>
      <c r="B40" s="88"/>
      <c r="C40" s="88"/>
    </row>
    <row r="41" spans="1:3" x14ac:dyDescent="0.25">
      <c r="A41" s="17" t="s">
        <v>41</v>
      </c>
      <c r="B41" s="18"/>
      <c r="C41" s="15"/>
    </row>
    <row r="42" spans="1:3" x14ac:dyDescent="0.25">
      <c r="A42" s="70" t="s">
        <v>42</v>
      </c>
      <c r="B42" s="71"/>
      <c r="C42" s="15"/>
    </row>
    <row r="43" spans="1:3" x14ac:dyDescent="0.25">
      <c r="A43" s="70" t="s">
        <v>43</v>
      </c>
      <c r="B43" s="71"/>
      <c r="C43" s="15"/>
    </row>
    <row r="44" spans="1:3" x14ac:dyDescent="0.25">
      <c r="A44" s="17" t="s">
        <v>44</v>
      </c>
      <c r="B44" s="18"/>
      <c r="C44" s="15"/>
    </row>
    <row r="45" spans="1:3" x14ac:dyDescent="0.25">
      <c r="A45" s="17" t="s">
        <v>45</v>
      </c>
      <c r="B45" s="18"/>
      <c r="C45" s="15"/>
    </row>
    <row r="46" spans="1:3" x14ac:dyDescent="0.25">
      <c r="A46" s="70" t="s">
        <v>46</v>
      </c>
      <c r="B46" s="71"/>
      <c r="C46" s="15"/>
    </row>
    <row r="47" spans="1:3" x14ac:dyDescent="0.25">
      <c r="A47" s="17" t="s">
        <v>47</v>
      </c>
      <c r="B47" s="16"/>
      <c r="C47" s="15"/>
    </row>
    <row r="48" spans="1:3" x14ac:dyDescent="0.25">
      <c r="A48" s="70" t="s">
        <v>48</v>
      </c>
      <c r="B48" s="71"/>
      <c r="C48" s="15"/>
    </row>
    <row r="49" spans="1:3" x14ac:dyDescent="0.25">
      <c r="A49" s="70" t="s">
        <v>49</v>
      </c>
      <c r="B49" s="71"/>
      <c r="C49" s="15"/>
    </row>
    <row r="50" spans="1:3" x14ac:dyDescent="0.25">
      <c r="A50" s="70" t="s">
        <v>39</v>
      </c>
      <c r="B50" s="71"/>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B1" zoomScale="90" zoomScaleNormal="90" workbookViewId="0">
      <selection activeCell="B41" sqref="B41:C41"/>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109" t="s">
        <v>50</v>
      </c>
      <c r="B1" s="109"/>
      <c r="C1" s="109"/>
    </row>
    <row r="2" spans="1:9" ht="15" customHeight="1" x14ac:dyDescent="0.25">
      <c r="A2" s="33" t="s">
        <v>11</v>
      </c>
      <c r="B2" s="94" t="str">
        <f>'AUTOS NOTA 321'!B2:C2</f>
        <v>96489701 - Apl. 92641</v>
      </c>
      <c r="C2" s="95"/>
    </row>
    <row r="3" spans="1:9" x14ac:dyDescent="0.25">
      <c r="A3" s="34" t="s">
        <v>1</v>
      </c>
      <c r="B3" s="110" t="str">
        <f>'AUTOS  NOTA 322'!B2:C2</f>
        <v>73319408900220220001200</v>
      </c>
      <c r="C3" s="110"/>
    </row>
    <row r="4" spans="1:9" x14ac:dyDescent="0.25">
      <c r="A4" s="34" t="s">
        <v>2</v>
      </c>
      <c r="B4" s="110" t="str">
        <f>'AUTOS  NOTA 322'!B3:C3</f>
        <v>JUZGADO 02 MUNICIPAL PROMISCUO - GUAMO</v>
      </c>
      <c r="C4" s="110"/>
    </row>
    <row r="5" spans="1:9" x14ac:dyDescent="0.25">
      <c r="A5" s="34" t="s">
        <v>3</v>
      </c>
      <c r="B5" s="110" t="str">
        <f>'AUTOS  NOTA 322'!B4:C4</f>
        <v>JORGE EDUARDO SALAZAR, NORTESANTANDEREANA DE GAS S.A. Y ALLIANZ SEGUROS S.A.</v>
      </c>
      <c r="C5" s="110"/>
    </row>
    <row r="6" spans="1:9" ht="15" customHeight="1" x14ac:dyDescent="0.25">
      <c r="A6" s="34" t="s">
        <v>4</v>
      </c>
      <c r="B6" s="110" t="str">
        <f>'AUTOS  NOTA 322'!B5:C5</f>
        <v>MIGUEL ANGEL ÑAÑEZ</v>
      </c>
      <c r="C6" s="110"/>
    </row>
    <row r="7" spans="1:9" x14ac:dyDescent="0.25">
      <c r="A7" s="34" t="s">
        <v>5</v>
      </c>
      <c r="B7" s="110" t="str">
        <f>'AUTOS  NOTA 322'!B6:C6</f>
        <v>LLAMADA EN GARANTIA</v>
      </c>
      <c r="C7" s="110"/>
    </row>
    <row r="8" spans="1:9" x14ac:dyDescent="0.25">
      <c r="A8" s="36" t="s">
        <v>101</v>
      </c>
      <c r="B8" s="110" t="str">
        <f>'AUTOS  NOTA 322'!B7:C8</f>
        <v>N/A (RCE DAÑOS)</v>
      </c>
      <c r="C8" s="110"/>
    </row>
    <row r="9" spans="1:9" x14ac:dyDescent="0.25">
      <c r="A9" s="34" t="s">
        <v>51</v>
      </c>
      <c r="B9" s="107">
        <f>SUM(C11,C12,C14,C15,C17)</f>
        <v>97760000</v>
      </c>
      <c r="C9" s="108"/>
    </row>
    <row r="10" spans="1:9" x14ac:dyDescent="0.25">
      <c r="A10" s="111" t="s">
        <v>52</v>
      </c>
      <c r="B10" s="99" t="s">
        <v>53</v>
      </c>
      <c r="C10" s="100"/>
    </row>
    <row r="11" spans="1:9" x14ac:dyDescent="0.25">
      <c r="A11" s="111"/>
      <c r="B11" s="35" t="s">
        <v>54</v>
      </c>
      <c r="C11" s="30">
        <v>27760000</v>
      </c>
    </row>
    <row r="12" spans="1:9" x14ac:dyDescent="0.25">
      <c r="A12" s="111"/>
      <c r="B12" s="35" t="s">
        <v>55</v>
      </c>
      <c r="C12" s="30">
        <v>70000000</v>
      </c>
    </row>
    <row r="13" spans="1:9" x14ac:dyDescent="0.25">
      <c r="A13" s="111"/>
      <c r="B13" s="99"/>
      <c r="C13" s="100"/>
    </row>
    <row r="14" spans="1:9" x14ac:dyDescent="0.25">
      <c r="A14" s="111"/>
      <c r="B14" s="35" t="s">
        <v>98</v>
      </c>
      <c r="C14" s="38"/>
    </row>
    <row r="15" spans="1:9" x14ac:dyDescent="0.25">
      <c r="A15" s="111"/>
      <c r="B15" s="35" t="s">
        <v>99</v>
      </c>
      <c r="C15" s="38"/>
      <c r="E15" s="41" t="s">
        <v>57</v>
      </c>
      <c r="F15" s="42">
        <v>0.7</v>
      </c>
    </row>
    <row r="16" spans="1:9" x14ac:dyDescent="0.25">
      <c r="A16" s="111"/>
      <c r="B16" s="99" t="s">
        <v>58</v>
      </c>
      <c r="C16" s="100"/>
      <c r="E16" s="41" t="s">
        <v>59</v>
      </c>
      <c r="F16" s="43">
        <v>0.3</v>
      </c>
      <c r="I16" s="44"/>
    </row>
    <row r="17" spans="1:9" x14ac:dyDescent="0.25">
      <c r="A17" s="111"/>
      <c r="B17" s="35"/>
      <c r="C17" s="39"/>
      <c r="F17" s="45"/>
      <c r="I17" s="44"/>
    </row>
    <row r="18" spans="1:9" ht="23.25" customHeight="1" x14ac:dyDescent="0.25">
      <c r="A18" s="37" t="s">
        <v>60</v>
      </c>
      <c r="B18" s="94" t="s">
        <v>57</v>
      </c>
      <c r="C18" s="95"/>
    </row>
    <row r="19" spans="1:9" ht="30" x14ac:dyDescent="0.25">
      <c r="A19" s="34" t="s">
        <v>62</v>
      </c>
      <c r="B19" s="101" t="s">
        <v>215</v>
      </c>
      <c r="C19" s="102"/>
    </row>
    <row r="20" spans="1:9" ht="15" customHeight="1" x14ac:dyDescent="0.25">
      <c r="A20" s="46" t="s">
        <v>63</v>
      </c>
      <c r="B20" s="96">
        <f>((C22+C23+C25+C26+C30+C28+C32+C34+C29+C33)-C37-C38)*C36*C39</f>
        <v>10000000</v>
      </c>
      <c r="C20" s="96"/>
    </row>
    <row r="21" spans="1:9" x14ac:dyDescent="0.25">
      <c r="A21" s="37" t="s">
        <v>64</v>
      </c>
      <c r="B21" s="103" t="s">
        <v>53</v>
      </c>
      <c r="C21" s="104"/>
    </row>
    <row r="22" spans="1:9" x14ac:dyDescent="0.25">
      <c r="A22" s="92"/>
      <c r="B22" s="35" t="s">
        <v>54</v>
      </c>
      <c r="C22" s="30"/>
    </row>
    <row r="23" spans="1:9" x14ac:dyDescent="0.25">
      <c r="A23" s="93"/>
      <c r="B23" s="35" t="s">
        <v>55</v>
      </c>
      <c r="C23" s="30">
        <v>11700000</v>
      </c>
    </row>
    <row r="24" spans="1:9" x14ac:dyDescent="0.25">
      <c r="A24" s="93"/>
      <c r="B24" s="99" t="s">
        <v>56</v>
      </c>
      <c r="C24" s="100"/>
    </row>
    <row r="25" spans="1:9" x14ac:dyDescent="0.25">
      <c r="A25" s="93"/>
      <c r="B25" s="35" t="s">
        <v>98</v>
      </c>
      <c r="C25" s="30">
        <v>0</v>
      </c>
    </row>
    <row r="26" spans="1:9" ht="29.1" customHeight="1" x14ac:dyDescent="0.25">
      <c r="A26" s="93"/>
      <c r="B26" s="35" t="s">
        <v>100</v>
      </c>
      <c r="C26" s="30">
        <v>0</v>
      </c>
    </row>
    <row r="27" spans="1:9" x14ac:dyDescent="0.25">
      <c r="A27" s="93"/>
      <c r="B27" s="99" t="s">
        <v>121</v>
      </c>
      <c r="C27" s="100"/>
    </row>
    <row r="28" spans="1:9" x14ac:dyDescent="0.25">
      <c r="A28" s="93"/>
      <c r="B28" s="35" t="s">
        <v>213</v>
      </c>
      <c r="C28" s="30">
        <v>0</v>
      </c>
    </row>
    <row r="29" spans="1:9" x14ac:dyDescent="0.25">
      <c r="A29" s="93"/>
      <c r="B29" s="35" t="s">
        <v>54</v>
      </c>
      <c r="C29" s="30"/>
    </row>
    <row r="30" spans="1:9" x14ac:dyDescent="0.25">
      <c r="A30" s="93"/>
      <c r="B30" s="35" t="s">
        <v>55</v>
      </c>
      <c r="C30" s="30">
        <v>0</v>
      </c>
    </row>
    <row r="31" spans="1:9" x14ac:dyDescent="0.25">
      <c r="A31" s="93"/>
      <c r="B31" s="99" t="s">
        <v>122</v>
      </c>
      <c r="C31" s="100"/>
    </row>
    <row r="32" spans="1:9" x14ac:dyDescent="0.25">
      <c r="A32" s="93"/>
      <c r="B32" s="35"/>
      <c r="C32" s="30"/>
    </row>
    <row r="33" spans="1:3" x14ac:dyDescent="0.25">
      <c r="A33" s="93"/>
      <c r="B33" s="35" t="s">
        <v>54</v>
      </c>
      <c r="C33" s="30">
        <v>0</v>
      </c>
    </row>
    <row r="34" spans="1:3" x14ac:dyDescent="0.25">
      <c r="A34" s="93"/>
      <c r="B34" s="35" t="s">
        <v>55</v>
      </c>
      <c r="C34" s="30">
        <v>0</v>
      </c>
    </row>
    <row r="35" spans="1:3" x14ac:dyDescent="0.25">
      <c r="A35" s="93"/>
      <c r="B35" s="99" t="s">
        <v>114</v>
      </c>
      <c r="C35" s="100"/>
    </row>
    <row r="36" spans="1:3" x14ac:dyDescent="0.25">
      <c r="A36" s="93"/>
      <c r="B36" s="35" t="s">
        <v>125</v>
      </c>
      <c r="C36" s="31">
        <v>1</v>
      </c>
    </row>
    <row r="37" spans="1:3" x14ac:dyDescent="0.25">
      <c r="A37" s="93"/>
      <c r="B37" s="35" t="s">
        <v>115</v>
      </c>
      <c r="C37" s="32">
        <v>1700000</v>
      </c>
    </row>
    <row r="38" spans="1:3" x14ac:dyDescent="0.25">
      <c r="A38" s="93"/>
      <c r="B38" s="35" t="s">
        <v>167</v>
      </c>
      <c r="C38" s="32"/>
    </row>
    <row r="39" spans="1:3" x14ac:dyDescent="0.25">
      <c r="A39" s="93"/>
      <c r="B39" s="35" t="s">
        <v>129</v>
      </c>
      <c r="C39" s="31">
        <v>1</v>
      </c>
    </row>
    <row r="40" spans="1:3" x14ac:dyDescent="0.25">
      <c r="A40" s="47" t="s">
        <v>65</v>
      </c>
      <c r="B40" s="96">
        <f>IFERROR(B20*(VLOOKUP(B18,E15:F17,2,0)),16666)</f>
        <v>7000000</v>
      </c>
      <c r="C40" s="96"/>
    </row>
    <row r="41" spans="1:3" ht="93" customHeight="1" x14ac:dyDescent="0.25">
      <c r="A41" s="34" t="s">
        <v>123</v>
      </c>
      <c r="B41" s="97" t="s">
        <v>217</v>
      </c>
      <c r="C41" s="98"/>
    </row>
    <row r="42" spans="1:3" ht="211.5" customHeight="1" x14ac:dyDescent="0.25">
      <c r="A42" s="34" t="s">
        <v>66</v>
      </c>
      <c r="B42" s="112" t="s">
        <v>214</v>
      </c>
      <c r="C42" s="113"/>
    </row>
    <row r="45" spans="1:3" ht="26.25" x14ac:dyDescent="0.25">
      <c r="A45" s="105" t="s">
        <v>168</v>
      </c>
      <c r="B45" s="105"/>
      <c r="C45" s="105"/>
    </row>
    <row r="46" spans="1:3" x14ac:dyDescent="0.25">
      <c r="A46" s="106" t="s">
        <v>169</v>
      </c>
      <c r="B46" s="106"/>
      <c r="C46" s="106"/>
    </row>
    <row r="47" spans="1:3" x14ac:dyDescent="0.25">
      <c r="A47" s="48" t="s">
        <v>170</v>
      </c>
      <c r="B47" s="48" t="s">
        <v>171</v>
      </c>
      <c r="C47" s="49" t="s">
        <v>172</v>
      </c>
    </row>
    <row r="48" spans="1:3" ht="27" x14ac:dyDescent="0.25">
      <c r="A48" s="50" t="s">
        <v>173</v>
      </c>
      <c r="B48" s="51" t="s">
        <v>27</v>
      </c>
      <c r="C48" s="50" t="s">
        <v>174</v>
      </c>
    </row>
    <row r="49" spans="1:3" ht="40.5" x14ac:dyDescent="0.25">
      <c r="A49" s="50" t="s">
        <v>175</v>
      </c>
      <c r="B49" s="51" t="s">
        <v>27</v>
      </c>
      <c r="C49" s="50" t="s">
        <v>176</v>
      </c>
    </row>
    <row r="50" spans="1:3" ht="27" x14ac:dyDescent="0.25">
      <c r="A50" s="50" t="s">
        <v>177</v>
      </c>
      <c r="B50" s="51" t="s">
        <v>27</v>
      </c>
      <c r="C50" s="50" t="s">
        <v>178</v>
      </c>
    </row>
    <row r="51" spans="1:3" x14ac:dyDescent="0.25">
      <c r="A51" s="50" t="s">
        <v>179</v>
      </c>
      <c r="B51" s="51" t="s">
        <v>27</v>
      </c>
      <c r="C51" s="50" t="s">
        <v>180</v>
      </c>
    </row>
    <row r="52" spans="1:3" x14ac:dyDescent="0.25">
      <c r="A52" s="50" t="s">
        <v>181</v>
      </c>
      <c r="B52" s="51" t="s">
        <v>27</v>
      </c>
      <c r="C52" s="52"/>
    </row>
    <row r="53" spans="1:3" x14ac:dyDescent="0.25">
      <c r="A53" s="50" t="s">
        <v>182</v>
      </c>
      <c r="B53" s="51"/>
      <c r="C53" s="50" t="s">
        <v>183</v>
      </c>
    </row>
    <row r="54" spans="1:3" ht="27" x14ac:dyDescent="0.25">
      <c r="A54" s="50" t="s">
        <v>184</v>
      </c>
      <c r="B54" s="51" t="s">
        <v>27</v>
      </c>
      <c r="C54" s="50" t="s">
        <v>185</v>
      </c>
    </row>
    <row r="55" spans="1:3" x14ac:dyDescent="0.25">
      <c r="A55" s="50" t="s">
        <v>186</v>
      </c>
      <c r="B55" s="51" t="s">
        <v>27</v>
      </c>
      <c r="C55" s="52" t="s">
        <v>187</v>
      </c>
    </row>
    <row r="56" spans="1:3" ht="27" x14ac:dyDescent="0.25">
      <c r="A56" s="50" t="s">
        <v>188</v>
      </c>
      <c r="B56" s="51" t="s">
        <v>27</v>
      </c>
      <c r="C56" s="52" t="s">
        <v>189</v>
      </c>
    </row>
    <row r="57" spans="1:3" ht="27" x14ac:dyDescent="0.25">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89" t="s">
        <v>67</v>
      </c>
      <c r="B1" s="89"/>
      <c r="C1" s="89"/>
    </row>
    <row r="2" spans="1:3" x14ac:dyDescent="0.25">
      <c r="A2" s="20" t="s">
        <v>11</v>
      </c>
      <c r="B2" s="79" t="str">
        <f>'AUTOS NOTA 324-478'!B2:C2</f>
        <v>96489701 - Apl. 92641</v>
      </c>
      <c r="C2" s="80"/>
    </row>
    <row r="3" spans="1:3" x14ac:dyDescent="0.25">
      <c r="A3" s="5" t="s">
        <v>1</v>
      </c>
      <c r="B3" s="56" t="str">
        <f>'AUTOS  NOTA 322'!B2:C2</f>
        <v>73319408900220220001200</v>
      </c>
      <c r="C3" s="56"/>
    </row>
    <row r="4" spans="1:3" x14ac:dyDescent="0.25">
      <c r="A4" s="5" t="s">
        <v>2</v>
      </c>
      <c r="B4" s="56" t="str">
        <f>'AUTOS  NOTA 322'!B3:C3</f>
        <v>JUZGADO 02 MUNICIPAL PROMISCUO - GUAMO</v>
      </c>
      <c r="C4" s="56"/>
    </row>
    <row r="5" spans="1:3" x14ac:dyDescent="0.25">
      <c r="A5" s="5" t="s">
        <v>3</v>
      </c>
      <c r="B5" s="56" t="str">
        <f>'AUTOS  NOTA 322'!B4:C4</f>
        <v>JORGE EDUARDO SALAZAR, NORTESANTANDEREANA DE GAS S.A. Y ALLIANZ SEGUROS S.A.</v>
      </c>
      <c r="C5" s="56"/>
    </row>
    <row r="6" spans="1:3" ht="15" customHeight="1" x14ac:dyDescent="0.25">
      <c r="A6" s="5" t="s">
        <v>4</v>
      </c>
      <c r="B6" s="56" t="str">
        <f>'AUTOS  NOTA 322'!B5:C5</f>
        <v>MIGUEL ANGEL ÑAÑEZ</v>
      </c>
      <c r="C6" s="56"/>
    </row>
    <row r="7" spans="1:3" ht="15" customHeight="1" x14ac:dyDescent="0.25">
      <c r="A7" s="5" t="s">
        <v>5</v>
      </c>
      <c r="B7" s="56" t="str">
        <f>'AUTOS  NOTA 322'!B6:C6</f>
        <v>LLAMADA EN GARANTIA</v>
      </c>
      <c r="C7" s="56"/>
    </row>
    <row r="8" spans="1:3" ht="15" customHeight="1" x14ac:dyDescent="0.25">
      <c r="A8" s="29" t="s">
        <v>101</v>
      </c>
      <c r="B8" s="56" t="str">
        <f>'AUTOS  NOTA 322'!B7:C8</f>
        <v>N/A (RCE DAÑOS)</v>
      </c>
      <c r="C8" s="56"/>
    </row>
    <row r="9" spans="1:3" ht="18.95" customHeight="1" x14ac:dyDescent="0.25">
      <c r="A9" s="5" t="s">
        <v>102</v>
      </c>
      <c r="B9" s="56" t="s">
        <v>57</v>
      </c>
      <c r="C9" s="56"/>
    </row>
    <row r="10" spans="1:3" x14ac:dyDescent="0.25">
      <c r="A10" s="7" t="s">
        <v>64</v>
      </c>
      <c r="B10" s="116">
        <f>'AUTOS NOTA 324-478'!B20:C20</f>
        <v>10000000</v>
      </c>
      <c r="C10" s="116"/>
    </row>
    <row r="11" spans="1:3" x14ac:dyDescent="0.25">
      <c r="A11" s="7" t="s">
        <v>116</v>
      </c>
      <c r="B11" s="117">
        <f>'AUTOS NOTA 324-478'!B40:C40</f>
        <v>7000000</v>
      </c>
      <c r="C11" s="56"/>
    </row>
    <row r="12" spans="1:3" ht="30" x14ac:dyDescent="0.25">
      <c r="A12" s="7" t="s">
        <v>68</v>
      </c>
      <c r="B12" s="114"/>
      <c r="C12" s="115"/>
    </row>
    <row r="13" spans="1:3" ht="45" x14ac:dyDescent="0.25">
      <c r="A13" s="5" t="s">
        <v>69</v>
      </c>
      <c r="B13" s="56"/>
      <c r="C13" s="56"/>
    </row>
    <row r="14" spans="1:3" ht="45" x14ac:dyDescent="0.25">
      <c r="A14" s="5" t="s">
        <v>70</v>
      </c>
      <c r="B14" s="56"/>
      <c r="C14" s="56"/>
    </row>
    <row r="15" spans="1:3" x14ac:dyDescent="0.25">
      <c r="A15" s="5" t="s">
        <v>71</v>
      </c>
      <c r="B15" s="6"/>
      <c r="C15" s="6"/>
    </row>
    <row r="16" spans="1:3" x14ac:dyDescent="0.25">
      <c r="A16" s="7" t="s">
        <v>72</v>
      </c>
      <c r="B16" s="56"/>
      <c r="C16" s="56"/>
    </row>
    <row r="17" spans="1:3" x14ac:dyDescent="0.25">
      <c r="A17" s="6" t="s">
        <v>73</v>
      </c>
      <c r="B17" s="115"/>
      <c r="C17" s="11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89" t="s">
        <v>131</v>
      </c>
      <c r="B1" s="89"/>
      <c r="C1" s="89"/>
    </row>
    <row r="2" spans="1:3" x14ac:dyDescent="0.25">
      <c r="A2" s="40" t="s">
        <v>11</v>
      </c>
      <c r="B2" s="79" t="str">
        <f>'AUTOS NOTA 321'!B2:C2</f>
        <v>96489701 - Apl. 92641</v>
      </c>
      <c r="C2" s="80"/>
    </row>
    <row r="3" spans="1:3" x14ac:dyDescent="0.25">
      <c r="A3" s="5" t="s">
        <v>1</v>
      </c>
      <c r="B3" s="56" t="str">
        <f>'AUTOS  NOTA 322'!B2:C2</f>
        <v>73319408900220220001200</v>
      </c>
      <c r="C3" s="56"/>
    </row>
    <row r="4" spans="1:3" x14ac:dyDescent="0.25">
      <c r="A4" s="5" t="s">
        <v>2</v>
      </c>
      <c r="B4" s="56" t="str">
        <f>'AUTOS  NOTA 322'!B3:C3</f>
        <v>JUZGADO 02 MUNICIPAL PROMISCUO - GUAMO</v>
      </c>
      <c r="C4" s="56"/>
    </row>
    <row r="5" spans="1:3" x14ac:dyDescent="0.25">
      <c r="A5" s="5" t="s">
        <v>3</v>
      </c>
      <c r="B5" s="56" t="str">
        <f>'AUTOS  NOTA 322'!B4:C4</f>
        <v>JORGE EDUARDO SALAZAR, NORTESANTANDEREANA DE GAS S.A. Y ALLIANZ SEGUROS S.A.</v>
      </c>
      <c r="C5" s="56"/>
    </row>
    <row r="6" spans="1:3" x14ac:dyDescent="0.25">
      <c r="A6" s="5" t="s">
        <v>4</v>
      </c>
      <c r="B6" s="56" t="str">
        <f>'AUTOS  NOTA 322'!B5:C5</f>
        <v>MIGUEL ANGEL ÑAÑEZ</v>
      </c>
      <c r="C6" s="56"/>
    </row>
    <row r="7" spans="1:3" x14ac:dyDescent="0.25">
      <c r="A7" s="5" t="s">
        <v>5</v>
      </c>
      <c r="B7" s="56" t="str">
        <f>'AUTOS  NOTA 322'!B6:C6</f>
        <v>LLAMADA EN GARANTIA</v>
      </c>
      <c r="C7" s="56"/>
    </row>
    <row r="8" spans="1:3" x14ac:dyDescent="0.25">
      <c r="A8" s="5" t="s">
        <v>102</v>
      </c>
      <c r="B8" s="56" t="str">
        <f>'AUTOS NOTA 324-478'!B18:C18</f>
        <v>PROBABLE</v>
      </c>
      <c r="C8" s="56"/>
    </row>
    <row r="9" spans="1:3" x14ac:dyDescent="0.25">
      <c r="A9" s="7" t="s">
        <v>64</v>
      </c>
      <c r="B9" s="116">
        <f>'AUTOS NOTA 324-478'!B20:C20</f>
        <v>10000000</v>
      </c>
      <c r="C9" s="116"/>
    </row>
    <row r="10" spans="1:3" x14ac:dyDescent="0.25">
      <c r="A10" s="5" t="s">
        <v>132</v>
      </c>
      <c r="B10" s="119">
        <v>0</v>
      </c>
      <c r="C10" s="119"/>
    </row>
    <row r="11" spans="1:3" ht="30" customHeight="1" x14ac:dyDescent="0.25">
      <c r="A11" s="5" t="s">
        <v>192</v>
      </c>
      <c r="B11" s="56"/>
      <c r="C11" s="56"/>
    </row>
    <row r="12" spans="1:3" x14ac:dyDescent="0.25">
      <c r="A12" s="5" t="s">
        <v>193</v>
      </c>
      <c r="B12" s="118"/>
      <c r="C12" s="118"/>
    </row>
    <row r="13" spans="1:3" x14ac:dyDescent="0.25">
      <c r="A13" s="5" t="s">
        <v>194</v>
      </c>
      <c r="B13" s="56"/>
      <c r="C13" s="56"/>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12:C12"/>
    <mergeCell ref="B13:C13"/>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89" t="s">
        <v>133</v>
      </c>
      <c r="B1" s="89"/>
      <c r="C1" s="89"/>
    </row>
    <row r="2" spans="1:6" x14ac:dyDescent="0.25">
      <c r="A2" s="20" t="s">
        <v>11</v>
      </c>
      <c r="B2" s="79" t="str">
        <f>'AUTOS NOTA 321'!B2:C2</f>
        <v>96489701 - Apl. 92641</v>
      </c>
      <c r="C2" s="80"/>
    </row>
    <row r="3" spans="1:6" x14ac:dyDescent="0.25">
      <c r="A3" s="5" t="s">
        <v>1</v>
      </c>
      <c r="B3" s="56" t="str">
        <f>'AUTOS  NOTA 322'!B2:C2</f>
        <v>73319408900220220001200</v>
      </c>
      <c r="C3" s="56"/>
    </row>
    <row r="4" spans="1:6" x14ac:dyDescent="0.25">
      <c r="A4" s="5" t="s">
        <v>2</v>
      </c>
      <c r="B4" s="56" t="str">
        <f>'AUTOS  NOTA 322'!B3:C3</f>
        <v>JUZGADO 02 MUNICIPAL PROMISCUO - GUAMO</v>
      </c>
      <c r="C4" s="56"/>
    </row>
    <row r="5" spans="1:6" ht="15" customHeight="1" x14ac:dyDescent="0.25">
      <c r="A5" s="5" t="s">
        <v>3</v>
      </c>
      <c r="B5" s="56" t="str">
        <f>'AUTOS  NOTA 322'!B4:C4</f>
        <v>JORGE EDUARDO SALAZAR, NORTESANTANDEREANA DE GAS S.A. Y ALLIANZ SEGUROS S.A.</v>
      </c>
      <c r="C5" s="56"/>
    </row>
    <row r="6" spans="1:6" ht="15" customHeight="1" x14ac:dyDescent="0.25">
      <c r="A6" s="5" t="s">
        <v>4</v>
      </c>
      <c r="B6" s="56" t="str">
        <f>'AUTOS  NOTA 322'!B5:C5</f>
        <v>MIGUEL ANGEL ÑAÑEZ</v>
      </c>
      <c r="C6" s="56"/>
    </row>
    <row r="7" spans="1:6" x14ac:dyDescent="0.25">
      <c r="A7" s="5" t="s">
        <v>5</v>
      </c>
      <c r="B7" s="56" t="str">
        <f>'AUTOS  NOTA 322'!B6:C6</f>
        <v>LLAMADA EN GARANTIA</v>
      </c>
      <c r="C7" s="56"/>
    </row>
    <row r="8" spans="1:6" x14ac:dyDescent="0.25">
      <c r="A8" s="5" t="s">
        <v>134</v>
      </c>
      <c r="B8" s="120">
        <f>'AUTOS NOTA 324-478'!B20:C20</f>
        <v>10000000</v>
      </c>
      <c r="C8" s="120"/>
    </row>
    <row r="9" spans="1:6" x14ac:dyDescent="0.25">
      <c r="A9" s="5" t="s">
        <v>135</v>
      </c>
      <c r="B9" s="56"/>
      <c r="C9" s="56"/>
    </row>
    <row r="10" spans="1:6" ht="111" customHeight="1" x14ac:dyDescent="0.25">
      <c r="A10" s="5" t="s">
        <v>136</v>
      </c>
      <c r="B10" s="56"/>
      <c r="C10" s="56"/>
    </row>
    <row r="11" spans="1:6" ht="21" customHeight="1" x14ac:dyDescent="0.25">
      <c r="A11" s="121"/>
      <c r="B11" s="121"/>
      <c r="C11" s="121"/>
      <c r="E11" t="s">
        <v>57</v>
      </c>
      <c r="F11" s="22">
        <v>0.7</v>
      </c>
    </row>
    <row r="12" spans="1:6" hidden="1" x14ac:dyDescent="0.25">
      <c r="A12" s="122"/>
      <c r="B12" s="122"/>
      <c r="C12" s="122"/>
      <c r="E12" t="s">
        <v>59</v>
      </c>
      <c r="F12" s="23">
        <v>0.3</v>
      </c>
    </row>
    <row r="13" spans="1:6" ht="18.75" x14ac:dyDescent="0.25">
      <c r="A13" s="123" t="s">
        <v>137</v>
      </c>
      <c r="B13" s="123"/>
      <c r="C13" s="123"/>
    </row>
    <row r="14" spans="1:6" x14ac:dyDescent="0.25">
      <c r="A14" s="37" t="s">
        <v>60</v>
      </c>
      <c r="B14" s="94" t="s">
        <v>61</v>
      </c>
      <c r="C14" s="95"/>
    </row>
    <row r="15" spans="1:6" ht="45" x14ac:dyDescent="0.25">
      <c r="A15" s="21" t="s">
        <v>63</v>
      </c>
      <c r="B15" s="124">
        <f>((C17+C18+C20+C21+C25+C23+C27+C29+C24+C28)-C32)*C31*C33</f>
        <v>1000000000</v>
      </c>
      <c r="C15" s="124"/>
    </row>
    <row r="16" spans="1:6" x14ac:dyDescent="0.25">
      <c r="A16" s="7" t="s">
        <v>64</v>
      </c>
      <c r="B16" s="125" t="s">
        <v>53</v>
      </c>
      <c r="C16" s="126"/>
    </row>
    <row r="17" spans="1:3" x14ac:dyDescent="0.25">
      <c r="A17" s="92"/>
      <c r="B17" s="35" t="s">
        <v>54</v>
      </c>
      <c r="C17" s="30">
        <v>1000000000</v>
      </c>
    </row>
    <row r="18" spans="1:3" x14ac:dyDescent="0.25">
      <c r="A18" s="93"/>
      <c r="B18" s="35" t="s">
        <v>55</v>
      </c>
      <c r="C18" s="30">
        <v>0</v>
      </c>
    </row>
    <row r="19" spans="1:3" x14ac:dyDescent="0.25">
      <c r="A19" s="93"/>
      <c r="B19" s="99" t="s">
        <v>56</v>
      </c>
      <c r="C19" s="100"/>
    </row>
    <row r="20" spans="1:3" x14ac:dyDescent="0.25">
      <c r="A20" s="93"/>
      <c r="B20" s="35" t="s">
        <v>98</v>
      </c>
      <c r="C20" s="30">
        <v>0</v>
      </c>
    </row>
    <row r="21" spans="1:3" ht="30" x14ac:dyDescent="0.25">
      <c r="A21" s="93"/>
      <c r="B21" s="35" t="s">
        <v>100</v>
      </c>
      <c r="C21" s="30">
        <v>0</v>
      </c>
    </row>
    <row r="22" spans="1:3" x14ac:dyDescent="0.25">
      <c r="A22" s="93"/>
      <c r="B22" s="99" t="s">
        <v>121</v>
      </c>
      <c r="C22" s="100"/>
    </row>
    <row r="23" spans="1:3" x14ac:dyDescent="0.25">
      <c r="A23" s="93"/>
      <c r="B23" s="35" t="s">
        <v>130</v>
      </c>
      <c r="C23" s="30">
        <v>0</v>
      </c>
    </row>
    <row r="24" spans="1:3" x14ac:dyDescent="0.25">
      <c r="A24" s="93"/>
      <c r="B24" s="35" t="s">
        <v>54</v>
      </c>
      <c r="C24" s="30">
        <v>0</v>
      </c>
    </row>
    <row r="25" spans="1:3" x14ac:dyDescent="0.25">
      <c r="A25" s="93"/>
      <c r="B25" s="35" t="s">
        <v>55</v>
      </c>
      <c r="C25" s="30">
        <v>0</v>
      </c>
    </row>
    <row r="26" spans="1:3" x14ac:dyDescent="0.25">
      <c r="A26" s="93"/>
      <c r="B26" s="99" t="s">
        <v>122</v>
      </c>
      <c r="C26" s="100"/>
    </row>
    <row r="27" spans="1:3" x14ac:dyDescent="0.25">
      <c r="A27" s="93"/>
      <c r="B27" s="35"/>
      <c r="C27" s="30"/>
    </row>
    <row r="28" spans="1:3" x14ac:dyDescent="0.25">
      <c r="A28" s="93"/>
      <c r="B28" s="35" t="s">
        <v>54</v>
      </c>
      <c r="C28" s="30">
        <v>0</v>
      </c>
    </row>
    <row r="29" spans="1:3" x14ac:dyDescent="0.25">
      <c r="A29" s="93"/>
      <c r="B29" s="35" t="s">
        <v>55</v>
      </c>
      <c r="C29" s="30">
        <v>0</v>
      </c>
    </row>
    <row r="30" spans="1:3" x14ac:dyDescent="0.25">
      <c r="A30" s="93"/>
      <c r="B30" s="99" t="s">
        <v>114</v>
      </c>
      <c r="C30" s="100"/>
    </row>
    <row r="31" spans="1:3" x14ac:dyDescent="0.25">
      <c r="A31" s="93"/>
      <c r="B31" s="35" t="s">
        <v>125</v>
      </c>
      <c r="C31" s="31">
        <v>1</v>
      </c>
    </row>
    <row r="32" spans="1:3" x14ac:dyDescent="0.25">
      <c r="A32" s="93"/>
      <c r="B32" s="35" t="s">
        <v>115</v>
      </c>
      <c r="C32" s="32">
        <v>0</v>
      </c>
    </row>
    <row r="33" spans="1:3" x14ac:dyDescent="0.25">
      <c r="A33" s="93"/>
      <c r="B33" s="35" t="s">
        <v>129</v>
      </c>
      <c r="C33" s="31">
        <v>1</v>
      </c>
    </row>
    <row r="34" spans="1:3" x14ac:dyDescent="0.25">
      <c r="A34" s="24" t="s">
        <v>65</v>
      </c>
      <c r="B34" s="96">
        <f>IFERROR(B15*(VLOOKUP(B14,E11:F13,2,0)),16666)</f>
        <v>16666</v>
      </c>
      <c r="C34" s="96"/>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128</v>
      </c>
    </row>
    <row r="7" spans="1:15" x14ac:dyDescent="0.25">
      <c r="E7" s="1" t="s">
        <v>96</v>
      </c>
      <c r="I7" t="s">
        <v>119</v>
      </c>
      <c r="L7" s="28" t="s">
        <v>109</v>
      </c>
    </row>
    <row r="8" spans="1:15" x14ac:dyDescent="0.25">
      <c r="E8" s="1" t="s">
        <v>97</v>
      </c>
      <c r="L8" s="28" t="s">
        <v>121</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F3A022-14CF-46D5-8131-E943E7D110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JOSEPH PINTO</cp:lastModifiedBy>
  <cp:revision/>
  <dcterms:created xsi:type="dcterms:W3CDTF">2020-12-07T14:41:17Z</dcterms:created>
  <dcterms:modified xsi:type="dcterms:W3CDTF">2025-02-28T00:30:06Z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