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mc:AlternateContent xmlns:mc="http://schemas.openxmlformats.org/markup-compatibility/2006">
    <mc:Choice Requires="x15">
      <x15ac:absPath xmlns:x15ac="http://schemas.microsoft.com/office/spreadsheetml/2010/11/ac" url="https://gha2-my.sharepoint.com/personal/bdiaz_gha_com_co/Documents/GHA V2 REV/REVISIONES/CONTESTACIONES/PAOLA ANDREA NARANJO/"/>
    </mc:Choice>
  </mc:AlternateContent>
  <xr:revisionPtr revIDLastSave="7" documentId="8_{681418E2-BD8E-0D41-A741-7B50C487CCC7}" xr6:coauthVersionLast="47" xr6:coauthVersionMax="47" xr10:uidLastSave="{8E483930-3E06-4236-81C6-9DB3640BE158}"/>
  <bookViews>
    <workbookView xWindow="0" yWindow="0" windowWidth="38400" windowHeight="2160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<sst xmlns="http://schemas.openxmlformats.org/spreadsheetml/2006/main" count="325" uniqueCount="228">
  <si>
    <t>SOLICITUD DE ANTECEDENTES -ABOGADO EXTERNO-</t>
  </si>
  <si>
    <t>RADICADO(23 DIGITOS)</t>
  </si>
  <si>
    <t>11001310304220250010500</t>
  </si>
  <si>
    <t>JUZGADO</t>
  </si>
  <si>
    <t>JUZGADO CUARENTA Y DOS (42°) CIVIL DEL CIRCUITO DE BOGOTÁ</t>
  </si>
  <si>
    <t>DEMANDADO</t>
  </si>
  <si>
    <t>FLOTA ÁGUILA S.A. (antes Transportes la Esperanza S.A.)
ALLIANZ SEGUROS S.A.</t>
  </si>
  <si>
    <t xml:space="preserve">DEMANDANTE </t>
  </si>
  <si>
    <r>
      <rPr>
        <sz val="11"/>
        <color rgb="FF000000"/>
        <rFont val="Calibri"/>
        <scheme val="minor"/>
      </rPr>
      <t xml:space="preserve">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t>
    </r>
    <r>
      <rPr>
        <b/>
        <sz val="11"/>
        <color rgb="FF000000"/>
        <rFont val="Calibri"/>
        <scheme val="minor"/>
      </rPr>
      <t>PARA LOS CONYUGES E HIJOS COLOCAR LA FECHA DE NACIMIENTO</t>
    </r>
  </si>
  <si>
    <t>TIPO DE VINCULACION COMPAÑÍA</t>
  </si>
  <si>
    <t>DEMANDA DIRECTA</t>
  </si>
  <si>
    <t xml:space="preserve">TIPO DE PERJUCIO </t>
  </si>
  <si>
    <t>RCC LESIONES</t>
  </si>
  <si>
    <t>INTERVINIENTE -NOMBRE DE LESIONADO O MUERTO (S) DEL PROCESO</t>
  </si>
  <si>
    <t>*PAOLA ANDREA NARANJO MENDOZA (LESIONADO) (VICTIMA DIRECTA) (31 AÑOS - NACIMIENTO 25 DE FEBRERO DE 1993)
*DAVID SANTIAGO LEYVA GÓMEZ (LESIONADO) (VICTIMA DIRECTA) (30 AÑOS - NACIMIENTO 10 DE JULIO DE 1994)</t>
  </si>
  <si>
    <t xml:space="preserve">NUMERO DE IDENTIFICACION </t>
  </si>
  <si>
    <t>*PAOLA ANDREA NARANJO MENDOZA, identificada con Cédula de Ciudadanía No. 1.022.382.001.
*DAVID SANTIAGO LEYVA GÓMEZ, identificado con Cédula de  Ciudadanía No. 1.026.288.626</t>
  </si>
  <si>
    <t xml:space="preserve">DOMICILIO </t>
  </si>
  <si>
    <t>*PAOLA ANDREA NARANJO MENDOZA,  carrera 1 No 3-30 torre 11 APTO 403 Madrid (Cundinamarca) 
*DAVID SANTIAGO LEYVA GÓMEZ, carrera  102 B 148-81 bloque 7 interior 1 APTO 401 de Bogotá D.C.</t>
  </si>
  <si>
    <t xml:space="preserve">TELEFONO </t>
  </si>
  <si>
    <t>SE DESCONOCE</t>
  </si>
  <si>
    <t>CORREO ELECTRONICO</t>
  </si>
  <si>
    <t>paitorange.27@gmail.com  , Santiagoleyva10@gmail.com</t>
  </si>
  <si>
    <t xml:space="preserve">ESTADO CIVIL </t>
  </si>
  <si>
    <t>*PAOLA ANDREA NARANJO MENDOZA (SOLTERA)
*DAVID SANTIAGO LEYVA GÓMEZ (SOLTERO)</t>
  </si>
  <si>
    <t xml:space="preserve">FECHA DE NACIMIENTO </t>
  </si>
  <si>
    <t>*PAOLA ANDREA NARANJO MENDOZA (NACIMIENTO 25 DE FEBRERO DE 1993)
*DAVID SANTIAGO LEYVA GÓMEZ (NACIMIENTO 10 DE JULIO DE 1994)</t>
  </si>
  <si>
    <t xml:space="preserve">EDAD AL MOMENTO DEL SINIESTRO </t>
  </si>
  <si>
    <t>*PAOLA ANDREA NARANJO MENDOZA (VICTIMA DIRECTA) (30 AÑOS - NACIMIENTO 25 DE FEBRERO DE 1993)
*DAVID SANTIAGO LEYVA GÓMEZ (VICTIMA DIRECTA) (28 AÑOS - NACIMIENTO 10 DE JULIO DE 1994)</t>
  </si>
  <si>
    <t xml:space="preserve">FECHA DE DEFUNCION </t>
  </si>
  <si>
    <t>NO APLICA</t>
  </si>
  <si>
    <t xml:space="preserve">SITUCION LABORAL </t>
  </si>
  <si>
    <t xml:space="preserve">Ocupado-trabajador cuenta ajena </t>
  </si>
  <si>
    <t xml:space="preserve">PROFESION </t>
  </si>
  <si>
    <t>ABOGADOS</t>
  </si>
  <si>
    <t xml:space="preserve">INGRESOS NETOS </t>
  </si>
  <si>
    <t>*PAOLA ANDREA NARANJO MENDOZA ( ASIGNACIÓN BASICA DE $3.102.155 + BONIFICACIÓN FIJA DE $1.935.604 = $5.037.759)           
*DAVID SANTIAGO LEYVA GÓMEZ $3.724.922</t>
  </si>
  <si>
    <t>NUMERO DE LESIONADOS Y/O FALLECIDOS  SEGÚN IPAT</t>
  </si>
  <si>
    <t>42 lesionados y 2 fallecidos (incluido el conductor)</t>
  </si>
  <si>
    <t xml:space="preserve">CONDICION </t>
  </si>
  <si>
    <t>Pasajero servicio publico</t>
  </si>
  <si>
    <t>FECHA DE LOS HECHOS</t>
  </si>
  <si>
    <t>09 DE ABRIL DE 2023</t>
  </si>
  <si>
    <t>FECHA DE SOLICITUD AUDIENCIA PREJUDICIAL</t>
  </si>
  <si>
    <t>15 DE NOVIEMBRE DE 2024</t>
  </si>
  <si>
    <t>FECHA DE AUDIENCIA PREJUDICIAL</t>
  </si>
  <si>
    <t>12 DE DICIEMBRE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</si>
  <si>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</si>
  <si>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9 de abril de 2023, se contrató con la empresa Transportes La Esperanza S.A. un servicio de transporte terrestre automotor de pasajeros, para cubrir la ruta Pulí – Bogotá.
2. En desarrollo del contrato, los demandantes abordaron el vehículo de placas VAK012, adscrito a la flota de Transportes La Esperanza S.A., el cual inició su recorrido desde el municipio de Pulí, Cundinamarca.
3. Mientras el vehículo transitaba por la vía Cambao – Bituima, sufrió una falla en el sistema de frenos, lo que imposibilitó su control y provocó un accidente con volcamiento.
4. Como consecuencia directa del accidente, los demandantes Paola Andrea y David Santiago sufrieron múltiples fracturas que exigieron atención médica inmediata, hospitalización, intervenciones quirúrgicas, rehabilitación física, y tratamientos prolongados, razón por la cual piden la indemnización de perjuicios patrimoniales y extrapratrimoniales. </t>
  </si>
  <si>
    <t>ASEGURADO</t>
  </si>
  <si>
    <t>FLOTA AGUILA S.A</t>
  </si>
  <si>
    <t>NIT ASEGURADO</t>
  </si>
  <si>
    <t>860.004.763-1</t>
  </si>
  <si>
    <t>PLACA VEHÍCULO ASEGURADO (SI APLICA)</t>
  </si>
  <si>
    <t>VAK-012</t>
  </si>
  <si>
    <t>NO. PÓLIZA VINCULADA</t>
  </si>
  <si>
    <t>Póliza 023090430 / 199</t>
  </si>
  <si>
    <t>FECHA DE ASIGNACIÓN</t>
  </si>
  <si>
    <t>03 DE MARZO DE 2025</t>
  </si>
  <si>
    <t>FECHA DE NOTIFICACIÓN</t>
  </si>
  <si>
    <t>16 DE JUNIO DE 2025</t>
  </si>
  <si>
    <t>FECHA DE CONTESTACION 
*RECOMENDACIÓN: FECHA MÁXIMA PARA CONTESTAR LA DEMANDA ACORDE A LO ESTIÚLADO EN LA NORMA.</t>
  </si>
  <si>
    <t>18 DE JULIO DE 2025</t>
  </si>
  <si>
    <t>REMISION DE ANTECEDENTES - ABOGADO INTERNO-</t>
  </si>
  <si>
    <t>SINIESTRO - APLICATIVO</t>
  </si>
  <si>
    <t>125615651-214761</t>
  </si>
  <si>
    <t>Radicado(23 digitos)</t>
  </si>
  <si>
    <t>Juzgado</t>
  </si>
  <si>
    <t>Demandado</t>
  </si>
  <si>
    <t xml:space="preserve">Demandante </t>
  </si>
  <si>
    <t>Tipo de vinculacion compañía</t>
  </si>
  <si>
    <t>INTERVINIENTE</t>
  </si>
  <si>
    <t>PÓLIZA</t>
  </si>
  <si>
    <t>23090430/199</t>
  </si>
  <si>
    <t>AMPARO A AFECTAR</t>
  </si>
  <si>
    <t>RCE HOMICIDIO</t>
  </si>
  <si>
    <t>VALOR ASEGURADO</t>
  </si>
  <si>
    <t>DEDUCIBLE</t>
  </si>
  <si>
    <t>MODALIDAD</t>
  </si>
  <si>
    <t>OCURRENCIA</t>
  </si>
  <si>
    <t xml:space="preserve">VIGENCIA </t>
  </si>
  <si>
    <t>08/05/2022 hasta las 24:00 horas del
07/05/2023.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</si>
  <si>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</si>
  <si>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</si>
  <si>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</si>
  <si>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</si>
  <si>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</si>
  <si>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</si>
  <si>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</si>
  <si>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</si>
  <si>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</si>
  <si>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</si>
  <si>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</si>
  <si>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Sin reclamación previa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</si>
  <si>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</si>
  <si>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</si>
  <si>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</si>
  <si>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</si>
  <si>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</si>
  <si>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</si>
  <si>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</si>
  <si>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</si>
  <si>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</si>
  <si>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</si>
  <si>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</si>
  <si>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</si>
  <si>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</si>
  <si>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</si>
  <si>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</si>
  <si>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</si>
  <si>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</si>
  <si>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</si>
  <si>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</si>
  <si>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</si>
  <si>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</si>
  <si>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</si>
  <si>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</si>
  <si>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</si>
  <si>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</si>
  <si>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</si>
  <si>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</si>
  <si>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</si>
  <si>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</si>
  <si>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</si>
  <si>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</si>
  <si>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</si>
  <si>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</si>
  <si>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</si>
  <si>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</si>
  <si>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</si>
  <si>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toda vez que la Póliza Motor Group RC Contra No. 023090430 / 199 presta cobertura material y temporal. Adicionalmente, al no encontrarse probada la causa extraña como lo exige el artículo 1003 del Código de Comercio, se encuentra acreditada la responsabilidad del asegurado.
Lo primero que debe tomarse en consideración, es que la Póliza Motor Group RC Contra No. 023090430 / 199, cuyo asegurado es Transportes la Esperanza S.A, presta cobertura temporal y material, de conformidad con los hechos y pretensiones expuestas en el líbelo de la demanda. Frente a la cobertura temporal, debe señalarse que el accidente de tránsito ocurrió el 09 de abril de 2023, es decir, dentro del periodo de vigencia de la póliza, comprendida entre el 08 de mayo de 2022 y el 07 de mayo de 2023. Ahora bien, frente a la cobertura material, pese a indicarse que la póliza solo ampara los perjuicios patrimoniales, pues el texto literal del amparo indica "La Compañía dará cobertura a la Responsabilidad Civil Contractual que se le impute al asegurado o conductor autorizado por los perjuicios patrimoniales causados por cualquiera de estos a los pasajeros por la muerte accidental, incapacidad total y permanente, incapacidad temporal o gastos médicos, farmacéuticos, quirúrgicos y hospitalarios, provenientes de un accidente de tránsito ocasionado por el vehículo descrito en esta póliza". En principio, podrían descartarse los perjuicios extrapatrimoniales, como el daño moral y el daño a la vida de relación, por considerarse que no están amparados por la póliza. No obstante, la jurisprudencia de las altas cortes ha señalado que, si la exclusión de tales perjuicios no se encuentra expresamente consignada en el contrato de seguro, dicha limitación carecería de eficacia. Asimismo, con fundamento en el artículo 1624 del Código Civil, ante cláusulas ambiguas o de interpretación dudosa, debe aplicarse la interpretación más favorable al adherente, que en este caso corresponde al asegurado. Por lo anterior, dado que no existe una exclusión pactada que indique que no se excluyen los perjuicios extrapatrimoniales, la presente póliza prestaría cobertura frente ambos tipos de perjuicios pretendidos, patrimoniales y extrapatrimoniales, bajo el amparo de responsabilidad civil contractual.
Por otra parte, frente a la responsabilidad del asegurado, es preciso señalar que, si bien no obran en el expediente elementos probatorios que sustenten las condiciones en las que se presentó el accidente de tránsito el 09 de abril de 2023, toda vez que, en el Informe Policial de Accidente de Tránsito (IPAT) no establece la causa probable del accidente, al indicar que, está pendiente por determinar a través de programa metodológico de investigación ordenado por la Fiscalía General de la Nación. Lo cierto es que los daños sufridos por los señores Paola Andrea Naranjo y David Santiago Leyva, ocurrieron durante la ejecución del contrato de transporte celebrado entre las partes, cuyo objeto es movilizar de forma segura a los pasajeros de un lugar a otro. En ese sentido, para el caso de marras, debe darse aplicación al régimen de responsabilidad propio del contrato de transporte, contemplado en el artículo 1003 y siguientes del Código de Comercio. Así, en aplicación a dicho régimen, debe tenerse en cuenta que, la responsabilidad del asegurado cesa cuando se configure una causa extraña; sin embargo, conforme a las pruebas que obran en el expediente, esta circunstancia no está probada. De tal manera que, al no encontrarse probada una causa extraña, que exima de responsabilidad al transportador, la responsabilidad se encontraría probada. Adicionalmente se advierte que en los archivos de la compañía se encuentran antecedentes en los que se observa que la Aseguradora ya ha indemnizado a otras víctimas por el mismo suceso, dado que el evento del 09 de abril de 2023, dejó 42 lesionados. Lo anterior sin perjuicio del carácter contencioso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</si>
  <si>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</si>
  <si>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</si>
  <si>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</si>
  <si>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</si>
  <si>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</si>
  <si>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</si>
  <si>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</si>
  <si>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</si>
  <si>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</si>
  <si>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</si>
  <si>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</si>
  <si>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</si>
  <si>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</si>
  <si>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 xml:space="preserve">Como liquidación objetiva de las pretensiones se estima la suma de: $110.000.000, teniendo en cuenta las siguientes consideraciones:
1.Daño moral: Se tasará la suma de $159.000.000 por concepto de daño moral, discriminado de la siguiente forma:
• A favor de Paola Andrea Naranjo y su nucleo familiar: Se tasará la suma de $71.000.000 por concepto de este perjuicio moral. A favor de la señora señora Paola Andrea Naranjo (Victima directa) $20.000.000, a favor de OLGA MENDOZA RAMÍREZ (MADRE DE PAOLA) $17.000.500, a favor de ÁLVARO NARANJO GORDILLO (PADRE DE PAOLA) $17.000.000, a favor de JUAN CAMILO NARANJO MENDOZA (HERMANO DE PAOLA) $17.000.000.  Lo anterior, de acuerdo con la jurisprudencia de la Corte Suprema de Justicia en sentencia SC5885-2016, 06/05/2016, en donde se reconoció una suma de $20.000.000 a la vícitma y sus familiares en virtud de una PCL similar al presente caso. En ese sentido, atendiendo a las circunstancias particulares del caso, en donde aparentemente la señora Paola Andrea Narnjo sufrió afectaciones en su movilidad que generaron una PCL del 16.69% producto de las lesiones sufridas en el accidente de tránsito. Por lo anterior, se tasa la suma total de $71.000.000
• A favor de David Santiago Leyva y su nucleo familiar: Se tasará la suma de $88.000.000 por concepto de este perjuicio moral. A favor de David Santiago Leyva (Victima directa) $20.000.000, a favor de LUIS ALBERTO LEIVA VELÁSQUEZ (PADRE DE DAVID) $17.000.000, a favor de DIANA GÓMEZ (MADRE DE DAVID) $17.000.000, a favor de PAULA ALEJANDRA LEYVA GÓMEZ (HERMANA DE DAVID) $17.000.000 y a favor de MARÍA JOSÉ LEYVA GÓMEZ (HERMANA DE DAVID) $17.000.000. Lo anterior, de acuerdo con la jurisprudencia de la Corte Suprema de Justicia en sentencia SC5885-2016, 06/05/2016  en donde se reconoció una suma de $20.000.000 a la vícitma y sus familiares en virtud de las lesiones similares al presente caso. En ese sentido, atendiendo a las circunstancias particulares del caso, en donde constan las  intervenciones quirujicas y procedimientos medicos realizados, como lo es el clavo acondicionado en la zona superior izquierda de la clavícula y la incapacidad producto de las lesiones sufridas en el accidente de tránsito. Por lo anterior, se tasa la suma total de $88.000.000
2. Daño a la vida en relación: Se tasará la suma de $40.000.000, por concepto de daño a la vida en relación. A favor de la señora Paola Andrea Naranjo $20.000.000 y a favor David Santiago Leyva $20.000.000. Lo anterior, de acuerdo con la jurisprudencia de la Corte Suprema de Justicia en sentencia sentencia SC5885-2016, 06/05/2016, en donde se reconoció una suma de $20.000.000 a la vícitma en virtud de las lesiones similares al presente caso, en el cual la Sra. Paola Andrea Naranjo cuenta con una PCL DE 16.69% dictaminada por la junta regional de calificación de invalidez de Bogotá Cundinamarca; y por el otro lado, el expediente evidencia que el Sr. David Santiago Leyva, cuenta con intervenciones y procedimientos tales como acondicionamiento de clavos e incapacidades producto de las lesiones sufridas en el accidente de tránsito, por lo que se reconocerá la suma de $40.000.000
3.Lucro cesante. Se reconoce como lucro cesante la suma de $241.050.903, de acuerdo con lo siguiente:
•Lucro cesante pasado: Se reconoce como lucro cesante consolidado la suma de $27.386.947. En aplicación a la fórmula establecida por las altas Cortes, en donde se tuvo en cuenta factores como, el salario que devengaba la señora Paola Andrea Naranjo como escribiente de Juzgado para el año 2023 ($5.037.759) y su respectiva indexación, los meses transcurridos desde el accidente a la fecha del informe (27 meses), restando el 25% por concepto de gastos que se presumen, sumando el 25% por concepto de prestaciones sociales al ser un trabajador dependiente. Considerando estos factores y en aplicación de la fórmula de las altas Cortes, se obtuvo el resultado que de $27.386.947. Ahora bien, en virtud del principio de congruencia y dado que el demandante solicitó la suma de $26.217.177 por concepto de este perjuicio, dicha suma será la única tenida en cuenta. En cuanto al Sr. David Santiago Leyva, no se reconoce suma alguna, en virtud de que no aportó dictamen de pérdida de capacidad laboral, con el que se pueda probar y tasar objetivamente el perjuicio alegado. 
•Lucro cesante futuro: se reconoce como lucro cesante futuro la suma de $186.663.956. En aplicación a la fórmula establecida por las altas Cortes en donde se tuvo en cuenta factores como, el salario que devengaba la señora Paola Andrea Naranjo como escribiente de Juzgado para el año 2023 ($5.037.759) y su respectiva indexación, los meses transcurridos desde el accidente a la fecha del informe (27 meses), restando el 25% por gastos que se presumen, sumando el 25% por concepto de prestaciones sociales al ser un trabajador dependiente, la expectativa de vida de la victima de conformidad con lo establecido en la resolución 1555 de 2010 (55.4  años o 664.77 meses) y restando los meses ya reconocidos por concepto de lucro cesante consolidado(27 meses). Considerando estos factores y en aplicación de la fórmula de las altas Cortes, se obtuvo el resultado de $1.118.417.948. que si se computan con la PCL de 16.69% dictaminada por la junta medica regional de Bogotá – Cundinamarca, arroja un resultada final por concepto de lucro cesante equivalente a $186.663.956. En cuanto al Sr. David Santiago Leyva, no se reconoce suma alguna, en virtud de que no aportó dictamen de pérdida de capacidad laboral, con el que se pueda probar y tasar objetivamente el perjuicio alegado
4.Daño emergente: Se reconocerá la suma de $5.588.051, ya que en el expediente consta la evidencia cada una de las facturas que demuestran los gastos en los que incurrieron los demandantes. 
5.Se advierte que en este caso el intermediario es LOGISEGUROS, por lo que la capa primaria será la del fondo que ofrezca Logiseguros. 
6.Se debe considerar que el valor asegurado es de $110.000.000, según lo que se observa en la carátula de la póliza, por lo que la Aseguradora solamente estará obligada a responder hasta la concurrencia de la suma asegurada, conforme a lo estipulado en el artículo 1079 del Código de Comercio. 
7.NOTA: Se realizó modificación en las casillas B37 y C37, con el fin de que el valor de la contingencia reflejado en la celda C20 coincidiera correctamente con el límite del valor asegurado ($110.000.000)"
</t>
  </si>
  <si>
    <t>Defensa de la Aseguradora: (Enumerar y enunciar las excepciones propuestas demanda y/o llamamiento )</t>
  </si>
  <si>
    <t xml:space="preserve">FRENTE A LA RESPONSABILIDAD
1.EXCEPCIONES PLANTEADAS POR TRANSPORTES LA ESPERANZA (ABSORBIDA POR FLOTA AGUILA S.A.)
2. INEXISTENCIA DE RESPONSABILIDAD AL ESTAR ANTE UNA CAUSA EXTRAÑA COMO EXIMENTE DE RESPONSABILIDAD. – CASO FORTUITO Y FUERZA MAYOR. 
3.  EXCLUSIÓN DE LA RESPONSABILIDAD DE LOS DEMANDADOS POR CONFIGURARSE LA CAUSAL “HECHO EXCLUSIVO DE UN TERCERO”.  
4. INEXISTENCIA DE PRUEBA DEL NEXO CAUSAL 
5. REDUCCIÓN DE LA EVENTUAL INDEMNIZACIÓN COMO CONSECUENCIA DE LA DE LA CONDUCTA DE UN TERCERO EN LA PRODUCCIÓN DEL DAÑO 
6. TASACIÓN EXORBITANTE DEL DAÑO MORAL.  
7. IMPROCEDENCIA Y TASACIÓN EXORBITANTE DEL DAÑO A LA VIDA EN RELACIÓN. 
8. IMPROCEDENCIA DEL RECONOCIMIENTO DEL LUCRO CESANTE  
9. IMPROCEDENCIA DEL RECONOCIMIENTO Y FALTA DE PRUEBA DEL DAÑO EMERGENTE. 
10. GENÉRICA O INNOMINADA.   
FRENTE AL CONTRATO DE SEGURO.
11. FALTA DE COBERTURA MATERIAL FRENTE A LOS PERJUICIOS EXTRAPATRIMONIALES. 
12. INEXISTENCIA DE OBLIGACIÓN DE INDEMNIZAR POR INCUMPLIMIENTO DE LAS CARGAS DEL ARTÍCULO 1077 DEL CÓDIGO DE COMERCIO.  
13. RIESGOS EXPRESAMENTE EXCLUIDOS EN LA PÓLIZA MOTOR GROUP RC CONTRA NO. 023090430 / 199. 
14. CARÁCTER MERAMENTE INDEMNIZATORIO DE LOS CONTRATOS DE SEGURO.  
15. EN CUALQUIER CASO, DE NINGUNA FORMA SE PODRÁ EXCEDER EL LIMITE DEL VALOR ASEGURADO. 
16. DISPONIBILIDAD DEL VALOR ASEGURADO. 
17. SUJECIÓN A LAS CONDICIONES PARTICULARES Y GENERALES DEL CONTRATO DE SEGURO, EN LA QUE SE IDENTIFICA LA PÓLIZA, EL CLAUSULADO Y LOS AMPAROS 
18. PRESCRIPCIÓN DE LAS ACCIONES DERIVADAS DEL CONTRATO DE SEGURO 
19.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</si>
  <si>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</si>
  <si>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</si>
  <si>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</si>
  <si>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</si>
  <si>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</si>
  <si>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</si>
  <si>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</si>
  <si>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</si>
  <si>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</si>
  <si>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</si>
  <si>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</si>
  <si>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</si>
  <si>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</si>
  <si>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</si>
  <si>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</si>
  <si>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</si>
  <si>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</si>
  <si>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</si>
  <si>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</si>
  <si>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</si>
  <si>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</si>
  <si>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</si>
  <si>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</si>
  <si>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</si>
  <si>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</si>
  <si>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</si>
  <si>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</si>
  <si>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</si>
  <si>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</si>
  <si>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</si>
  <si>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</si>
  <si>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</si>
  <si>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</si>
  <si>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</si>
  <si>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</si>
  <si>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</si>
  <si>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</si>
  <si>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</si>
  <si>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</si>
  <si>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</si>
  <si>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</si>
  <si>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</si>
  <si>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</si>
  <si>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</si>
  <si>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</si>
  <si>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</si>
  <si>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</si>
  <si>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</si>
  <si>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</si>
  <si>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</si>
  <si>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RCE LESIONES </t>
  </si>
  <si>
    <t xml:space="preserve">SI </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</si>
  <si>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</si>
  <si>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</si>
  <si>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</si>
  <si>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</si>
  <si>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</si>
  <si>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</si>
  <si>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</si>
  <si>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</si>
  <si>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</si>
  <si>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</si>
  <si>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</si>
  <si>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</si>
  <si>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</si>
  <si>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</si>
  <si>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</si>
  <si>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</si>
  <si>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</si>
  <si>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</si>
  <si>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</si>
  <si>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</si>
  <si>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</si>
  <si>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</si>
  <si>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Peaton</t>
  </si>
  <si>
    <t>RCC HOMICIDIO-LESION</t>
  </si>
  <si>
    <t xml:space="preserve">Vida/RC medica- aviso de siniestro sin tramite </t>
  </si>
  <si>
    <t>PERDIDA PARCIAL DAÑOS</t>
  </si>
  <si>
    <t>PÉRDIDA PARCIAL HURTO</t>
  </si>
  <si>
    <t>PÉRDIDA TOTAL DAÑOS</t>
  </si>
  <si>
    <t>SUSTRACCIÓN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</si>
</sst>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6">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scheme val="minor"/>
    </font>
    <font>
      <b/>
      <sz val="11"/>
      <color rgb="FF000000"/>
      <name val="Calibri"/>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2"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14" fillId="0" borderId="2" xfId="0" applyFont="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Normal="100" workbookViewId="0">
      <selection activeCell="A6" sqref="A6"/>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1">
      <c r="A1" s="64" t="s">
        <v>0</v>
      </c>
      <c r="B1" s="64"/>
      <c r="C1" s="64"/>
    </row>
    <row r="2" spans="1:3" ht="15.95">
      <c r="A2" s="5" t="s">
        <v>1</v>
      </c>
      <c r="B2" s="69" t="s">
        <v>2</v>
      </c>
      <c r="C2" s="70"/>
    </row>
    <row r="3" spans="1:3" ht="15.95">
      <c r="A3" s="5" t="s">
        <v>3</v>
      </c>
      <c r="B3" s="65" t="s">
        <v>4</v>
      </c>
      <c r="C3" s="66"/>
    </row>
    <row r="4" spans="1:3" ht="15.95">
      <c r="A4" s="5" t="s">
        <v>5</v>
      </c>
      <c r="B4" s="71" t="s">
        <v>6</v>
      </c>
      <c r="C4" s="66"/>
    </row>
    <row r="5" spans="1:3" ht="31.5" customHeight="1">
      <c r="A5" s="5" t="s">
        <v>7</v>
      </c>
      <c r="B5" s="129" t="s">
        <v>8</v>
      </c>
      <c r="C5" s="66"/>
    </row>
    <row r="6" spans="1:3" ht="15.95">
      <c r="A6" s="5" t="s">
        <v>9</v>
      </c>
      <c r="B6" s="58" t="s">
        <v>10</v>
      </c>
      <c r="C6" s="58"/>
    </row>
    <row r="7" spans="1:3" ht="15.95">
      <c r="A7" s="25" t="s">
        <v>11</v>
      </c>
      <c r="B7" s="65" t="s">
        <v>12</v>
      </c>
      <c r="C7" s="66"/>
    </row>
    <row r="8" spans="1:3" ht="23.1" customHeight="1">
      <c r="A8" s="26" t="s">
        <v>13</v>
      </c>
      <c r="B8" s="56" t="s">
        <v>14</v>
      </c>
      <c r="C8" s="58"/>
    </row>
    <row r="9" spans="1:3" ht="15.95">
      <c r="A9" s="26" t="s">
        <v>15</v>
      </c>
      <c r="B9" s="56" t="s">
        <v>16</v>
      </c>
      <c r="C9" s="58"/>
    </row>
    <row r="10" spans="1:3" ht="15.95">
      <c r="A10" s="26" t="s">
        <v>17</v>
      </c>
      <c r="B10" s="56" t="s">
        <v>18</v>
      </c>
      <c r="C10" s="56"/>
    </row>
    <row r="11" spans="1:3" ht="30" customHeight="1">
      <c r="A11" s="27" t="s">
        <v>19</v>
      </c>
      <c r="B11" s="56" t="s">
        <v>20</v>
      </c>
      <c r="C11" s="56"/>
    </row>
    <row r="12" spans="1:3" ht="30" customHeight="1">
      <c r="A12" s="5" t="s">
        <v>21</v>
      </c>
      <c r="B12" s="57" t="s">
        <v>22</v>
      </c>
      <c r="C12" s="56"/>
    </row>
    <row r="13" spans="1:3" ht="15.95">
      <c r="A13" s="5" t="s">
        <v>23</v>
      </c>
      <c r="B13" s="56" t="s">
        <v>24</v>
      </c>
      <c r="C13" s="58"/>
    </row>
    <row r="14" spans="1:3" ht="15.95">
      <c r="A14" s="5" t="s">
        <v>25</v>
      </c>
      <c r="B14" s="59" t="s">
        <v>26</v>
      </c>
      <c r="C14" s="58"/>
    </row>
    <row r="15" spans="1:3" ht="15.95">
      <c r="A15" s="5" t="s">
        <v>27</v>
      </c>
      <c r="B15" s="56" t="s">
        <v>28</v>
      </c>
      <c r="C15" s="58"/>
    </row>
    <row r="16" spans="1:3" ht="15.95">
      <c r="A16" s="5" t="s">
        <v>29</v>
      </c>
      <c r="B16" s="58" t="s">
        <v>30</v>
      </c>
      <c r="C16" s="58"/>
    </row>
    <row r="17" spans="1:3" ht="15" customHeight="1">
      <c r="A17" s="5" t="s">
        <v>31</v>
      </c>
      <c r="B17" s="56" t="s">
        <v>32</v>
      </c>
      <c r="C17" s="56"/>
    </row>
    <row r="18" spans="1:3" ht="15.95">
      <c r="A18" s="5" t="s">
        <v>33</v>
      </c>
      <c r="B18" s="56" t="s">
        <v>34</v>
      </c>
      <c r="C18" s="56"/>
    </row>
    <row r="19" spans="1:3" ht="18.75" customHeight="1">
      <c r="A19" s="5" t="s">
        <v>35</v>
      </c>
      <c r="B19" s="67" t="s">
        <v>36</v>
      </c>
      <c r="C19" s="68"/>
    </row>
    <row r="20" spans="1:3" ht="15.95">
      <c r="A20" s="5" t="s">
        <v>37</v>
      </c>
      <c r="B20" s="58" t="s">
        <v>38</v>
      </c>
      <c r="C20" s="58"/>
    </row>
    <row r="21" spans="1:3" ht="17.25" customHeight="1">
      <c r="A21" s="5" t="s">
        <v>39</v>
      </c>
      <c r="B21" s="56" t="s">
        <v>40</v>
      </c>
      <c r="C21" s="56"/>
    </row>
    <row r="22" spans="1:3" ht="15.95">
      <c r="A22" s="26" t="s">
        <v>41</v>
      </c>
      <c r="B22" s="54" t="s">
        <v>42</v>
      </c>
      <c r="C22" s="54"/>
    </row>
    <row r="23" spans="1:3" ht="15.95">
      <c r="A23" s="26" t="s">
        <v>43</v>
      </c>
      <c r="B23" s="55" t="s">
        <v>44</v>
      </c>
      <c r="C23" s="54"/>
    </row>
    <row r="24" spans="1:3" ht="15.95">
      <c r="A24" s="26" t="s">
        <v>45</v>
      </c>
      <c r="B24" s="55" t="s">
        <v>46</v>
      </c>
      <c r="C24" s="54"/>
    </row>
    <row r="25" spans="1:3">
      <c r="A25" s="72" t="s">
        <v>47</v>
      </c>
      <c r="B25" s="54" t="s">
        <v>48</v>
      </c>
      <c r="C25" s="53"/>
    </row>
    <row r="26" spans="1:3">
      <c r="A26" s="72"/>
      <c r="B26" s="53"/>
      <c r="C26" s="53"/>
    </row>
    <row r="27" spans="1:3" ht="100.5" customHeight="1">
      <c r="A27" s="72"/>
      <c r="B27" s="53"/>
      <c r="C27" s="53"/>
    </row>
    <row r="28" spans="1:3" ht="15.95">
      <c r="A28" s="26" t="s">
        <v>49</v>
      </c>
      <c r="B28" s="53" t="s">
        <v>50</v>
      </c>
      <c r="C28" s="53"/>
    </row>
    <row r="29" spans="1:3" ht="15.95">
      <c r="A29" s="26" t="s">
        <v>51</v>
      </c>
      <c r="B29" s="63" t="s">
        <v>52</v>
      </c>
      <c r="C29" s="62"/>
    </row>
    <row r="30" spans="1:3" ht="15.95">
      <c r="A30" s="26" t="s">
        <v>53</v>
      </c>
      <c r="B30" s="53" t="s">
        <v>54</v>
      </c>
      <c r="C30" s="53"/>
    </row>
    <row r="31" spans="1:3" ht="15.95">
      <c r="A31" s="26" t="s">
        <v>55</v>
      </c>
      <c r="B31" s="53" t="s">
        <v>56</v>
      </c>
      <c r="C31" s="53"/>
    </row>
    <row r="32" spans="1:3" ht="15.95">
      <c r="A32" s="26" t="s">
        <v>57</v>
      </c>
      <c r="B32" s="61" t="s">
        <v>58</v>
      </c>
      <c r="C32" s="62"/>
    </row>
    <row r="33" spans="1:3" ht="15.95">
      <c r="A33" s="5" t="s">
        <v>59</v>
      </c>
      <c r="B33" s="60" t="s">
        <v>60</v>
      </c>
      <c r="C33" s="60"/>
    </row>
    <row r="34" spans="1:3" ht="48">
      <c r="A34" s="5" t="s">
        <v>61</v>
      </c>
      <c r="B34" s="60" t="s">
        <v>62</v>
      </c>
      <c r="C34" s="5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9:C29"/>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2:C32"/>
    <mergeCell ref="B31:C31"/>
    <mergeCell ref="B30:C30"/>
    <mergeCell ref="B11:C11"/>
    <mergeCell ref="B12:C12"/>
    <mergeCell ref="B13:C13"/>
    <mergeCell ref="B14:C14"/>
    <mergeCell ref="B21:C21"/>
    <mergeCell ref="B15:C15"/>
    <mergeCell ref="B16:C16"/>
    <mergeCell ref="B28:C28"/>
    <mergeCell ref="B25:C27"/>
    <mergeCell ref="B24:C24"/>
    <mergeCell ref="B23:C23"/>
    <mergeCell ref="B22:C2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4" sqref="B24:C24"/>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1">
      <c r="A1" s="73" t="s">
        <v>63</v>
      </c>
      <c r="B1" s="73"/>
      <c r="C1" s="73"/>
    </row>
    <row r="2" spans="1:3" ht="15.75" customHeight="1">
      <c r="A2" s="20" t="s">
        <v>64</v>
      </c>
      <c r="B2" s="74" t="s">
        <v>65</v>
      </c>
      <c r="C2" s="75"/>
    </row>
    <row r="3" spans="1:3" s="2" customFormat="1" ht="15.95">
      <c r="A3" s="5" t="s">
        <v>66</v>
      </c>
      <c r="B3" s="58" t="str">
        <f>'AUTOS  NOTA 322'!B2:C2</f>
        <v>11001310304220250010500</v>
      </c>
      <c r="C3" s="58"/>
    </row>
    <row r="4" spans="1:3" s="2" customFormat="1" ht="15.95">
      <c r="A4" s="5" t="s">
        <v>67</v>
      </c>
      <c r="B4" s="58" t="str">
        <f>'AUTOS  NOTA 322'!B3:C3</f>
        <v>JUZGADO CUARENTA Y DOS (42°) CIVIL DEL CIRCUITO DE BOGOTÁ</v>
      </c>
      <c r="C4" s="58"/>
    </row>
    <row r="5" spans="1:3" s="2" customFormat="1" ht="15.95">
      <c r="A5" s="5" t="s">
        <v>68</v>
      </c>
      <c r="B5" s="58" t="str">
        <f>'AUTOS  NOTA 322'!B4:C4</f>
        <v>FLOTA ÁGUILA S.A. (antes Transportes la Esperanza S.A.)
ALLIANZ SEGUROS S.A.</v>
      </c>
      <c r="C5" s="58"/>
    </row>
    <row r="6" spans="1:3" s="2" customFormat="1" ht="15.95">
      <c r="A6" s="5" t="s">
        <v>69</v>
      </c>
      <c r="B6" s="58"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58"/>
    </row>
    <row r="7" spans="1:3" s="2" customFormat="1" ht="15.95">
      <c r="A7" s="5" t="s">
        <v>70</v>
      </c>
      <c r="B7" s="58" t="str">
        <f>'AUTOS  NOTA 322'!B6:C6</f>
        <v>DEMANDA DIRECTA</v>
      </c>
      <c r="C7" s="58"/>
    </row>
    <row r="8" spans="1:3" s="2" customFormat="1" ht="15.95">
      <c r="A8" s="29" t="s">
        <v>71</v>
      </c>
      <c r="B8" s="58" t="str">
        <f>'AUTOS  NOTA 322'!B7:C8</f>
        <v>*PAOLA ANDREA NARANJO MENDOZA (LESIONADO) (VICTIMA DIRECTA) (31 AÑOS - NACIMIENTO 25 DE FEBRERO DE 1993)
*DAVID SANTIAGO LEYVA GÓMEZ (LESIONADO) (VICTIMA DIRECTA) (30 AÑOS - NACIMIENTO 10 DE JULIO DE 1994)</v>
      </c>
      <c r="C8" s="58"/>
    </row>
    <row r="9" spans="1:3" ht="15.95">
      <c r="A9" s="20" t="s">
        <v>72</v>
      </c>
      <c r="B9" s="58" t="s">
        <v>73</v>
      </c>
      <c r="C9" s="58"/>
    </row>
    <row r="10" spans="1:3" ht="15.95">
      <c r="A10" s="20" t="s">
        <v>74</v>
      </c>
      <c r="B10" s="58" t="s">
        <v>75</v>
      </c>
      <c r="C10" s="58"/>
    </row>
    <row r="11" spans="1:3" ht="15.95">
      <c r="A11" s="20" t="s">
        <v>76</v>
      </c>
      <c r="B11" s="88">
        <v>110000000</v>
      </c>
      <c r="C11" s="89"/>
    </row>
    <row r="12" spans="1:3" ht="15.95">
      <c r="A12" s="20" t="s">
        <v>77</v>
      </c>
      <c r="B12" s="88">
        <v>0</v>
      </c>
      <c r="C12" s="89"/>
    </row>
    <row r="13" spans="1:3" ht="15.95">
      <c r="A13" s="20" t="s">
        <v>78</v>
      </c>
      <c r="B13" s="65" t="s">
        <v>79</v>
      </c>
      <c r="C13" s="66"/>
    </row>
    <row r="14" spans="1:3" ht="15.95">
      <c r="A14" s="20" t="s">
        <v>80</v>
      </c>
      <c r="B14" s="56" t="s">
        <v>81</v>
      </c>
      <c r="C14" s="58"/>
    </row>
    <row r="15" spans="1:3" ht="15.95">
      <c r="A15" s="20" t="s">
        <v>82</v>
      </c>
      <c r="B15" s="58" t="s">
        <v>83</v>
      </c>
      <c r="C15" s="58"/>
    </row>
    <row r="16" spans="1:3" ht="15.95">
      <c r="A16" s="20" t="s">
        <v>84</v>
      </c>
      <c r="B16" s="58" t="s">
        <v>83</v>
      </c>
      <c r="C16" s="58"/>
    </row>
    <row r="17" spans="1:3">
      <c r="A17" s="90" t="s">
        <v>85</v>
      </c>
      <c r="B17" s="58" t="s">
        <v>86</v>
      </c>
      <c r="C17" s="58"/>
    </row>
    <row r="18" spans="1:3">
      <c r="A18" s="91"/>
      <c r="B18" s="10" t="s">
        <v>87</v>
      </c>
      <c r="C18" s="10" t="s">
        <v>88</v>
      </c>
    </row>
    <row r="19" spans="1:3" ht="15.95">
      <c r="A19" s="91"/>
      <c r="B19" s="6" t="s">
        <v>89</v>
      </c>
      <c r="C19" s="6"/>
    </row>
    <row r="20" spans="1:3">
      <c r="A20" s="91"/>
      <c r="B20" s="6"/>
      <c r="C20" s="6"/>
    </row>
    <row r="21" spans="1:3">
      <c r="A21" s="92"/>
      <c r="B21" s="6"/>
      <c r="C21" s="6"/>
    </row>
    <row r="22" spans="1:3" ht="15.95">
      <c r="A22" s="20" t="s">
        <v>90</v>
      </c>
      <c r="B22" s="58"/>
      <c r="C22" s="58"/>
    </row>
    <row r="23" spans="1:3" ht="15.95">
      <c r="A23" s="20" t="s">
        <v>91</v>
      </c>
      <c r="B23" s="93"/>
      <c r="C23" s="94"/>
    </row>
    <row r="24" spans="1:3" ht="15.95">
      <c r="A24" s="20" t="s">
        <v>92</v>
      </c>
      <c r="B24" s="58" t="s">
        <v>93</v>
      </c>
      <c r="C24" s="58"/>
    </row>
    <row r="25" spans="1:3" ht="15.95">
      <c r="A25" s="20" t="s">
        <v>94</v>
      </c>
      <c r="B25" s="58"/>
      <c r="C25" s="58"/>
    </row>
    <row r="26" spans="1:3" ht="15.95">
      <c r="A26" s="20" t="s">
        <v>95</v>
      </c>
      <c r="B26" s="58"/>
      <c r="C26" s="58"/>
    </row>
    <row r="27" spans="1:3" ht="15.95">
      <c r="A27" s="19" t="s">
        <v>96</v>
      </c>
      <c r="B27" s="58"/>
      <c r="C27" s="58"/>
    </row>
    <row r="28" spans="1:3">
      <c r="A28" s="76" t="s">
        <v>97</v>
      </c>
      <c r="B28" s="76"/>
      <c r="C28" s="76"/>
    </row>
    <row r="29" spans="1:3">
      <c r="A29" s="86" t="s">
        <v>98</v>
      </c>
      <c r="B29" s="87"/>
      <c r="C29" s="11"/>
    </row>
    <row r="30" spans="1:3">
      <c r="A30" s="86" t="s">
        <v>99</v>
      </c>
      <c r="B30" s="87"/>
      <c r="C30" s="11"/>
    </row>
    <row r="31" spans="1:3">
      <c r="A31" s="86" t="s">
        <v>100</v>
      </c>
      <c r="B31" s="87"/>
      <c r="C31" s="12"/>
    </row>
    <row r="32" spans="1:3">
      <c r="A32" s="86" t="s">
        <v>101</v>
      </c>
      <c r="B32" s="87"/>
      <c r="C32" s="11"/>
    </row>
    <row r="33" spans="1:3">
      <c r="A33" s="86" t="s">
        <v>102</v>
      </c>
      <c r="B33" s="87"/>
      <c r="C33" s="11"/>
    </row>
    <row r="34" spans="1:3">
      <c r="A34" s="86" t="s">
        <v>103</v>
      </c>
      <c r="B34" s="87"/>
      <c r="C34" s="13"/>
    </row>
    <row r="35" spans="1:3">
      <c r="A35" s="77" t="s">
        <v>104</v>
      </c>
      <c r="B35" s="78"/>
      <c r="C35" s="14"/>
    </row>
    <row r="36" spans="1:3">
      <c r="A36" s="77" t="s">
        <v>105</v>
      </c>
      <c r="B36" s="78"/>
      <c r="C36" s="15"/>
    </row>
    <row r="37" spans="1:3">
      <c r="A37" s="79" t="s">
        <v>106</v>
      </c>
      <c r="B37" s="80"/>
      <c r="C37" s="15"/>
    </row>
    <row r="38" spans="1:3">
      <c r="A38" s="81"/>
      <c r="B38" s="82"/>
      <c r="C38" s="15"/>
    </row>
    <row r="39" spans="1:3">
      <c r="A39" s="83"/>
      <c r="B39" s="84"/>
      <c r="C39" s="15"/>
    </row>
    <row r="40" spans="1:3">
      <c r="A40" s="85" t="s">
        <v>107</v>
      </c>
      <c r="B40" s="85"/>
      <c r="C40" s="85"/>
    </row>
    <row r="41" spans="1:3" ht="15.95">
      <c r="A41" s="17" t="s">
        <v>108</v>
      </c>
      <c r="B41" s="18"/>
      <c r="C41" s="15"/>
    </row>
    <row r="42" spans="1:3">
      <c r="A42" s="77" t="s">
        <v>109</v>
      </c>
      <c r="B42" s="78"/>
      <c r="C42" s="15"/>
    </row>
    <row r="43" spans="1:3">
      <c r="A43" s="77" t="s">
        <v>110</v>
      </c>
      <c r="B43" s="78"/>
      <c r="C43" s="15"/>
    </row>
    <row r="44" spans="1:3" ht="15.95">
      <c r="A44" s="17" t="s">
        <v>111</v>
      </c>
      <c r="B44" s="18"/>
      <c r="C44" s="15"/>
    </row>
    <row r="45" spans="1:3" ht="15.95">
      <c r="A45" s="17" t="s">
        <v>112</v>
      </c>
      <c r="B45" s="18"/>
      <c r="C45" s="15"/>
    </row>
    <row r="46" spans="1:3">
      <c r="A46" s="77" t="s">
        <v>113</v>
      </c>
      <c r="B46" s="78"/>
      <c r="C46" s="15"/>
    </row>
    <row r="47" spans="1:3" ht="15.95">
      <c r="A47" s="17" t="s">
        <v>114</v>
      </c>
      <c r="B47" s="16"/>
      <c r="C47" s="15"/>
    </row>
    <row r="48" spans="1:3">
      <c r="A48" s="77" t="s">
        <v>115</v>
      </c>
      <c r="B48" s="78"/>
      <c r="C48" s="15"/>
    </row>
    <row r="49" spans="1:3">
      <c r="A49" s="77" t="s">
        <v>116</v>
      </c>
      <c r="B49" s="78"/>
      <c r="C49" s="15"/>
    </row>
    <row r="50" spans="1:3">
      <c r="A50" s="77" t="s">
        <v>106</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ADD4A4E-5643-4A93-B80E-D96E7840C2C3}">
          <x14:formula1>
            <xm:f>Hoja2!$B$1:$B$2</xm:f>
          </x14:formula1>
          <xm:sqref>B27:C27 B25:C25 B22:C23</xm:sqref>
        </x14:dataValidation>
        <x14:dataValidation type="list" allowBlank="1" showInputMessage="1" showErrorMessage="1" xr:uid="{78881ADD-F402-405C-A447-4F5306B17914}">
          <x14:formula1>
            <xm:f>Hoja2!$E$2:$E$8</xm:f>
          </x14:formula1>
          <xm:sqref>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106" zoomScaleNormal="85" workbookViewId="0">
      <selection activeCell="C36" sqref="C36"/>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99" t="s">
        <v>117</v>
      </c>
      <c r="B1" s="99"/>
      <c r="C1" s="99"/>
    </row>
    <row r="2" spans="1:9" ht="15" customHeight="1">
      <c r="A2" s="33" t="s">
        <v>64</v>
      </c>
      <c r="B2" s="100" t="str">
        <f>'AUTOS NOTA 321'!B2:C2</f>
        <v>125615651-214761</v>
      </c>
      <c r="C2" s="101"/>
    </row>
    <row r="3" spans="1:9" ht="15.95">
      <c r="A3" s="34" t="s">
        <v>66</v>
      </c>
      <c r="B3" s="104" t="str">
        <f>'AUTOS  NOTA 322'!B2:C2</f>
        <v>11001310304220250010500</v>
      </c>
      <c r="C3" s="104"/>
    </row>
    <row r="4" spans="1:9" ht="15.95">
      <c r="A4" s="34" t="s">
        <v>67</v>
      </c>
      <c r="B4" s="104" t="str">
        <f>'AUTOS  NOTA 322'!B3:C3</f>
        <v>JUZGADO CUARENTA Y DOS (42°) CIVIL DEL CIRCUITO DE BOGOTÁ</v>
      </c>
      <c r="C4" s="104"/>
    </row>
    <row r="5" spans="1:9" ht="15.95">
      <c r="A5" s="34" t="s">
        <v>68</v>
      </c>
      <c r="B5" s="104" t="str">
        <f>'AUTOS  NOTA 322'!B4:C4</f>
        <v>FLOTA ÁGUILA S.A. (antes Transportes la Esperanza S.A.)
ALLIANZ SEGUROS S.A.</v>
      </c>
      <c r="C5" s="104"/>
    </row>
    <row r="6" spans="1:9" ht="15" customHeight="1">
      <c r="A6" s="34" t="s">
        <v>69</v>
      </c>
      <c r="B6" s="104"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104"/>
    </row>
    <row r="7" spans="1:9" ht="15.95">
      <c r="A7" s="34" t="s">
        <v>70</v>
      </c>
      <c r="B7" s="104" t="str">
        <f>'AUTOS  NOTA 322'!B6:C6</f>
        <v>DEMANDA DIRECTA</v>
      </c>
      <c r="C7" s="104"/>
    </row>
    <row r="8" spans="1:9" ht="15.95">
      <c r="A8" s="36" t="s">
        <v>71</v>
      </c>
      <c r="B8" s="104" t="str">
        <f>'AUTOS  NOTA 322'!B7:C8</f>
        <v>*PAOLA ANDREA NARANJO MENDOZA (LESIONADO) (VICTIMA DIRECTA) (31 AÑOS - NACIMIENTO 25 DE FEBRERO DE 1993)
*DAVID SANTIAGO LEYVA GÓMEZ (LESIONADO) (VICTIMA DIRECTA) (30 AÑOS - NACIMIENTO 10 DE JULIO DE 1994)</v>
      </c>
      <c r="C8" s="104"/>
    </row>
    <row r="9" spans="1:9" ht="15.95">
      <c r="A9" s="34" t="s">
        <v>118</v>
      </c>
      <c r="B9" s="97">
        <f>SUM(C11,C12,C14,C15,C17)</f>
        <v>1218194089</v>
      </c>
      <c r="C9" s="98"/>
    </row>
    <row r="10" spans="1:9">
      <c r="A10" s="105" t="s">
        <v>119</v>
      </c>
      <c r="B10" s="102" t="s">
        <v>120</v>
      </c>
      <c r="C10" s="103"/>
    </row>
    <row r="11" spans="1:9" ht="15.95">
      <c r="A11" s="105"/>
      <c r="B11" s="35" t="s">
        <v>121</v>
      </c>
      <c r="C11" s="30">
        <v>714381038</v>
      </c>
    </row>
    <row r="12" spans="1:9" ht="15.95">
      <c r="A12" s="105"/>
      <c r="B12" s="35" t="s">
        <v>122</v>
      </c>
      <c r="C12" s="30">
        <v>5588051</v>
      </c>
    </row>
    <row r="13" spans="1:9">
      <c r="A13" s="105"/>
      <c r="B13" s="102"/>
      <c r="C13" s="103"/>
    </row>
    <row r="14" spans="1:9" ht="15.95">
      <c r="A14" s="105"/>
      <c r="B14" s="35" t="s">
        <v>123</v>
      </c>
      <c r="C14" s="38">
        <v>213525000</v>
      </c>
    </row>
    <row r="15" spans="1:9" ht="15.95">
      <c r="A15" s="105"/>
      <c r="B15" s="35" t="s">
        <v>124</v>
      </c>
      <c r="C15" s="38">
        <v>284700000</v>
      </c>
      <c r="E15" s="41" t="s">
        <v>125</v>
      </c>
      <c r="F15" s="42">
        <v>0.7</v>
      </c>
    </row>
    <row r="16" spans="1:9">
      <c r="A16" s="105"/>
      <c r="B16" s="102" t="s">
        <v>126</v>
      </c>
      <c r="C16" s="103"/>
      <c r="E16" s="41" t="s">
        <v>127</v>
      </c>
      <c r="F16" s="43">
        <v>0.3</v>
      </c>
      <c r="I16" s="44"/>
    </row>
    <row r="17" spans="1:9">
      <c r="A17" s="105"/>
      <c r="B17" s="35"/>
      <c r="C17" s="39"/>
      <c r="F17" s="45"/>
      <c r="I17" s="44"/>
    </row>
    <row r="18" spans="1:9" ht="23.25" customHeight="1">
      <c r="A18" s="37" t="s">
        <v>128</v>
      </c>
      <c r="B18" s="100" t="s">
        <v>125</v>
      </c>
      <c r="C18" s="101"/>
    </row>
    <row r="19" spans="1:9" ht="32.1">
      <c r="A19" s="34" t="s">
        <v>129</v>
      </c>
      <c r="B19" s="113" t="s">
        <v>130</v>
      </c>
      <c r="C19" s="114"/>
    </row>
    <row r="20" spans="1:9" ht="15" customHeight="1">
      <c r="A20" s="46" t="s">
        <v>131</v>
      </c>
      <c r="B20" s="110">
        <f>((C22+C23+C25+C26+C30+C28+C32+C34+C29+C33)-C37-C38)*C36*C39</f>
        <v>110000000</v>
      </c>
      <c r="C20" s="110"/>
    </row>
    <row r="21" spans="1:9" ht="15.95">
      <c r="A21" s="37" t="s">
        <v>132</v>
      </c>
      <c r="B21" s="115" t="s">
        <v>120</v>
      </c>
      <c r="C21" s="116"/>
    </row>
    <row r="22" spans="1:9" ht="15.95">
      <c r="A22" s="108"/>
      <c r="B22" s="35" t="s">
        <v>121</v>
      </c>
      <c r="C22" s="30">
        <v>241050903</v>
      </c>
    </row>
    <row r="23" spans="1:9" ht="15.95">
      <c r="A23" s="109"/>
      <c r="B23" s="35" t="s">
        <v>122</v>
      </c>
      <c r="C23" s="30">
        <v>5588051</v>
      </c>
    </row>
    <row r="24" spans="1:9">
      <c r="A24" s="109"/>
      <c r="B24" s="102" t="s">
        <v>133</v>
      </c>
      <c r="C24" s="103"/>
    </row>
    <row r="25" spans="1:9" ht="15.95">
      <c r="A25" s="109"/>
      <c r="B25" s="35" t="s">
        <v>123</v>
      </c>
      <c r="C25" s="30">
        <v>159000000</v>
      </c>
    </row>
    <row r="26" spans="1:9" ht="29.1" customHeight="1">
      <c r="A26" s="109"/>
      <c r="B26" s="35" t="s">
        <v>134</v>
      </c>
      <c r="C26" s="30">
        <v>40000000</v>
      </c>
    </row>
    <row r="27" spans="1:9">
      <c r="A27" s="109"/>
      <c r="B27" s="102" t="s">
        <v>135</v>
      </c>
      <c r="C27" s="103"/>
    </row>
    <row r="28" spans="1:9" ht="15.95">
      <c r="A28" s="109"/>
      <c r="B28" s="35" t="s">
        <v>136</v>
      </c>
      <c r="C28" s="30">
        <v>0</v>
      </c>
    </row>
    <row r="29" spans="1:9" ht="15.95">
      <c r="A29" s="109"/>
      <c r="B29" s="35" t="s">
        <v>121</v>
      </c>
      <c r="C29" s="30"/>
    </row>
    <row r="30" spans="1:9" ht="15.95">
      <c r="A30" s="109"/>
      <c r="B30" s="35" t="s">
        <v>122</v>
      </c>
      <c r="C30" s="30">
        <v>0</v>
      </c>
    </row>
    <row r="31" spans="1:9">
      <c r="A31" s="109"/>
      <c r="B31" s="102" t="s">
        <v>137</v>
      </c>
      <c r="C31" s="103"/>
    </row>
    <row r="32" spans="1:9">
      <c r="A32" s="109"/>
      <c r="B32" s="35"/>
      <c r="C32" s="30"/>
    </row>
    <row r="33" spans="1:3" ht="15.95">
      <c r="A33" s="109"/>
      <c r="B33" s="35" t="s">
        <v>121</v>
      </c>
      <c r="C33" s="30">
        <v>0</v>
      </c>
    </row>
    <row r="34" spans="1:3" ht="15.95">
      <c r="A34" s="109"/>
      <c r="B34" s="35" t="s">
        <v>122</v>
      </c>
      <c r="C34" s="30">
        <v>0</v>
      </c>
    </row>
    <row r="35" spans="1:3">
      <c r="A35" s="109"/>
      <c r="B35" s="102" t="s">
        <v>138</v>
      </c>
      <c r="C35" s="103"/>
    </row>
    <row r="36" spans="1:3" ht="15.95">
      <c r="A36" s="109"/>
      <c r="B36" s="35" t="s">
        <v>139</v>
      </c>
      <c r="C36" s="31">
        <v>1</v>
      </c>
    </row>
    <row r="37" spans="1:3" ht="15.95">
      <c r="A37" s="109"/>
      <c r="B37" s="35" t="s">
        <v>76</v>
      </c>
      <c r="C37" s="32">
        <v>335638954</v>
      </c>
    </row>
    <row r="38" spans="1:3" ht="15.95">
      <c r="A38" s="109"/>
      <c r="B38" s="35" t="s">
        <v>140</v>
      </c>
      <c r="C38" s="32"/>
    </row>
    <row r="39" spans="1:3" ht="15.95">
      <c r="A39" s="109"/>
      <c r="B39" s="35" t="s">
        <v>141</v>
      </c>
      <c r="C39" s="31">
        <v>1</v>
      </c>
    </row>
    <row r="40" spans="1:3" ht="15.95">
      <c r="A40" s="47" t="s">
        <v>142</v>
      </c>
      <c r="B40" s="110">
        <f>IFERROR(B20*(VLOOKUP(B18,E15:F17,2,0)),16666)</f>
        <v>77000000</v>
      </c>
      <c r="C40" s="110"/>
    </row>
    <row r="41" spans="1:3" ht="93" customHeight="1">
      <c r="A41" s="34" t="s">
        <v>143</v>
      </c>
      <c r="B41" s="111" t="s">
        <v>144</v>
      </c>
      <c r="C41" s="112"/>
    </row>
    <row r="42" spans="1:3" ht="211.5" customHeight="1">
      <c r="A42" s="34" t="s">
        <v>145</v>
      </c>
      <c r="B42" s="106" t="s">
        <v>146</v>
      </c>
      <c r="C42" s="107"/>
    </row>
    <row r="45" spans="1:3" ht="26.1">
      <c r="A45" s="95" t="s">
        <v>147</v>
      </c>
      <c r="B45" s="95"/>
      <c r="C45" s="95"/>
    </row>
    <row r="46" spans="1:3">
      <c r="A46" s="96" t="s">
        <v>148</v>
      </c>
      <c r="B46" s="96"/>
      <c r="C46" s="96"/>
    </row>
    <row r="47" spans="1:3">
      <c r="A47" s="48" t="s">
        <v>149</v>
      </c>
      <c r="B47" s="48" t="s">
        <v>150</v>
      </c>
      <c r="C47" s="49" t="s">
        <v>151</v>
      </c>
    </row>
    <row r="48" spans="1:3">
      <c r="A48" s="50" t="s">
        <v>152</v>
      </c>
      <c r="B48" s="51" t="s">
        <v>153</v>
      </c>
      <c r="C48" s="50" t="s">
        <v>154</v>
      </c>
    </row>
    <row r="49" spans="1:3" ht="42">
      <c r="A49" s="50" t="s">
        <v>155</v>
      </c>
      <c r="B49" s="51" t="s">
        <v>153</v>
      </c>
      <c r="C49" s="50" t="s">
        <v>156</v>
      </c>
    </row>
    <row r="50" spans="1:3" ht="27.95">
      <c r="A50" s="50" t="s">
        <v>157</v>
      </c>
      <c r="B50" s="51" t="s">
        <v>153</v>
      </c>
      <c r="C50" s="50" t="s">
        <v>158</v>
      </c>
    </row>
    <row r="51" spans="1:3">
      <c r="A51" s="50" t="s">
        <v>159</v>
      </c>
      <c r="B51" s="51" t="s">
        <v>153</v>
      </c>
      <c r="C51" s="50" t="s">
        <v>160</v>
      </c>
    </row>
    <row r="52" spans="1:3">
      <c r="A52" s="50" t="s">
        <v>161</v>
      </c>
      <c r="B52" s="51" t="s">
        <v>153</v>
      </c>
      <c r="C52" s="52"/>
    </row>
    <row r="53" spans="1:3">
      <c r="A53" s="50" t="s">
        <v>162</v>
      </c>
      <c r="B53" s="51"/>
      <c r="C53" s="50" t="s">
        <v>163</v>
      </c>
    </row>
    <row r="54" spans="1:3" ht="27.95">
      <c r="A54" s="50" t="s">
        <v>164</v>
      </c>
      <c r="B54" s="51" t="s">
        <v>153</v>
      </c>
      <c r="C54" s="50" t="s">
        <v>165</v>
      </c>
    </row>
    <row r="55" spans="1:3">
      <c r="A55" s="50" t="s">
        <v>166</v>
      </c>
      <c r="B55" s="51" t="s">
        <v>153</v>
      </c>
      <c r="C55" s="52" t="s">
        <v>167</v>
      </c>
    </row>
    <row r="56" spans="1:3" ht="27.95">
      <c r="A56" s="50" t="s">
        <v>168</v>
      </c>
      <c r="B56" s="51" t="s">
        <v>153</v>
      </c>
      <c r="C56" s="52" t="s">
        <v>169</v>
      </c>
    </row>
    <row r="57" spans="1:3" ht="27.95">
      <c r="A57" s="50" t="s">
        <v>170</v>
      </c>
      <c r="B57" s="51" t="s">
        <v>153</v>
      </c>
      <c r="C57" s="52" t="s">
        <v>171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1">
      <c r="A1" s="73" t="s">
        <v>172</v>
      </c>
      <c r="B1" s="73"/>
      <c r="C1" s="73"/>
    </row>
    <row r="2" spans="1:3" ht="15.95">
      <c r="A2" s="20" t="s">
        <v>64</v>
      </c>
      <c r="B2" s="93" t="str">
        <f>'AUTOS NOTA 324-478'!B2:C2</f>
        <v>125615651-214761</v>
      </c>
      <c r="C2" s="94"/>
    </row>
    <row r="3" spans="1:3" ht="15.95">
      <c r="A3" s="5" t="s">
        <v>66</v>
      </c>
      <c r="B3" s="58" t="str">
        <f>'AUTOS  NOTA 322'!B2:C2</f>
        <v>11001310304220250010500</v>
      </c>
      <c r="C3" s="58"/>
    </row>
    <row r="4" spans="1:3" ht="15.95">
      <c r="A4" s="5" t="s">
        <v>67</v>
      </c>
      <c r="B4" s="58" t="str">
        <f>'AUTOS  NOTA 322'!B3:C3</f>
        <v>JUZGADO CUARENTA Y DOS (42°) CIVIL DEL CIRCUITO DE BOGOTÁ</v>
      </c>
      <c r="C4" s="58"/>
    </row>
    <row r="5" spans="1:3" ht="15.95">
      <c r="A5" s="5" t="s">
        <v>68</v>
      </c>
      <c r="B5" s="58" t="str">
        <f>'AUTOS  NOTA 322'!B4:C4</f>
        <v>FLOTA ÁGUILA S.A. (antes Transportes la Esperanza S.A.)
ALLIANZ SEGUROS S.A.</v>
      </c>
      <c r="C5" s="58"/>
    </row>
    <row r="6" spans="1:3" ht="15" customHeight="1">
      <c r="A6" s="5" t="s">
        <v>69</v>
      </c>
      <c r="B6" s="58"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58"/>
    </row>
    <row r="7" spans="1:3" ht="15" customHeight="1">
      <c r="A7" s="5" t="s">
        <v>70</v>
      </c>
      <c r="B7" s="58" t="str">
        <f>'AUTOS  NOTA 322'!B6:C6</f>
        <v>DEMANDA DIRECTA</v>
      </c>
      <c r="C7" s="58"/>
    </row>
    <row r="8" spans="1:3" ht="15" customHeight="1">
      <c r="A8" s="29" t="s">
        <v>71</v>
      </c>
      <c r="B8" s="58" t="str">
        <f>'AUTOS  NOTA 322'!B7:C8</f>
        <v>*PAOLA ANDREA NARANJO MENDOZA (LESIONADO) (VICTIMA DIRECTA) (31 AÑOS - NACIMIENTO 25 DE FEBRERO DE 1993)
*DAVID SANTIAGO LEYVA GÓMEZ (LESIONADO) (VICTIMA DIRECTA) (30 AÑOS - NACIMIENTO 10 DE JULIO DE 1994)</v>
      </c>
      <c r="C8" s="58"/>
    </row>
    <row r="9" spans="1:3" ht="18.95" customHeight="1">
      <c r="A9" s="5" t="s">
        <v>173</v>
      </c>
      <c r="B9" s="58"/>
      <c r="C9" s="58"/>
    </row>
    <row r="10" spans="1:3" ht="15.95">
      <c r="A10" s="7" t="s">
        <v>132</v>
      </c>
      <c r="B10" s="119">
        <f>'AUTOS NOTA 324-478'!B20:C20</f>
        <v>110000000</v>
      </c>
      <c r="C10" s="119"/>
    </row>
    <row r="11" spans="1:3" ht="15.95">
      <c r="A11" s="7" t="s">
        <v>174</v>
      </c>
      <c r="B11" s="120">
        <f>'AUTOS NOTA 324-478'!B40:C40</f>
        <v>77000000</v>
      </c>
      <c r="C11" s="58"/>
    </row>
    <row r="12" spans="1:3" ht="32.1">
      <c r="A12" s="7" t="s">
        <v>175</v>
      </c>
      <c r="B12" s="117"/>
      <c r="C12" s="118"/>
    </row>
    <row r="13" spans="1:3" ht="48">
      <c r="A13" s="5" t="s">
        <v>176</v>
      </c>
      <c r="B13" s="58"/>
      <c r="C13" s="58"/>
    </row>
    <row r="14" spans="1:3" ht="48">
      <c r="A14" s="5" t="s">
        <v>177</v>
      </c>
      <c r="B14" s="58"/>
      <c r="C14" s="58"/>
    </row>
    <row r="15" spans="1:3" ht="15.95">
      <c r="A15" s="5" t="s">
        <v>178</v>
      </c>
      <c r="B15" s="6"/>
      <c r="C15" s="6"/>
    </row>
    <row r="16" spans="1:3" ht="15.95">
      <c r="A16" s="7" t="s">
        <v>179</v>
      </c>
      <c r="B16" s="58"/>
      <c r="C16" s="58"/>
    </row>
    <row r="17" spans="1:3" ht="15.95">
      <c r="A17" s="6" t="s">
        <v>180</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1">
      <c r="A1" s="73" t="s">
        <v>181</v>
      </c>
      <c r="B1" s="73"/>
      <c r="C1" s="73"/>
    </row>
    <row r="2" spans="1:3" ht="15.95">
      <c r="A2" s="40" t="s">
        <v>64</v>
      </c>
      <c r="B2" s="93" t="str">
        <f>'[2]AUTOS NOTA 321'!B2:C2</f>
        <v xml:space="preserve">SINIESTRO   LEGIS </v>
      </c>
      <c r="C2" s="94"/>
    </row>
    <row r="3" spans="1:3" ht="15.95">
      <c r="A3" s="5" t="s">
        <v>66</v>
      </c>
      <c r="B3" s="58" t="str">
        <f>'[3]GENERALES NOTA 322'!B2:C2</f>
        <v xml:space="preserve">Radicado </v>
      </c>
      <c r="C3" s="58"/>
    </row>
    <row r="4" spans="1:3" ht="15.95">
      <c r="A4" s="5" t="s">
        <v>67</v>
      </c>
      <c r="B4" s="58" t="str">
        <f>'[3]GENERALES NOTA 322'!B3:C3</f>
        <v>JUZGADO</v>
      </c>
      <c r="C4" s="58"/>
    </row>
    <row r="5" spans="1:3" ht="15.95">
      <c r="A5" s="5" t="s">
        <v>68</v>
      </c>
      <c r="B5" s="58" t="str">
        <f>'[3]GENERALES NOTA 322'!B4:C4</f>
        <v xml:space="preserve">NOMBRE Y APELLIDOS DE  LOS DEMANDADOS </v>
      </c>
      <c r="C5" s="58"/>
    </row>
    <row r="6" spans="1:3" ht="15.95">
      <c r="A6" s="5" t="s">
        <v>69</v>
      </c>
      <c r="B6" s="58" t="str">
        <f>'[3]GENERALES NOTA 322'!B5:C5</f>
        <v>COLOCAR LOS NOMBRES Y APELLIDOS, SU CALIDAD (HERMANO, HIJO ETC)  PARA LOS CONYUGES E HIJOS COLOCAR LA FECHA DE NACIMIENTO.</v>
      </c>
      <c r="C6" s="58"/>
    </row>
    <row r="7" spans="1:3" ht="15.95">
      <c r="A7" s="5" t="s">
        <v>70</v>
      </c>
      <c r="B7" s="58" t="str">
        <f>'[3]GENERALES NOTA 322'!B6:C6</f>
        <v>LLAMADA EN GARANTIA</v>
      </c>
      <c r="C7" s="58"/>
    </row>
    <row r="8" spans="1:3" ht="15.95">
      <c r="A8" s="5" t="s">
        <v>173</v>
      </c>
      <c r="B8" s="58" t="str">
        <f>'[3]GENERALES NOTA 325'!B8:C8</f>
        <v>PROBABLE GENERALES</v>
      </c>
      <c r="C8" s="58"/>
    </row>
    <row r="9" spans="1:3" ht="15.95">
      <c r="A9" s="7" t="s">
        <v>132</v>
      </c>
      <c r="B9" s="119">
        <f>'[3]GENERALES  NOTA 324 -478'!B17:C17</f>
        <v>100000000</v>
      </c>
      <c r="C9" s="119"/>
    </row>
    <row r="10" spans="1:3" ht="15.95">
      <c r="A10" s="5" t="s">
        <v>182</v>
      </c>
      <c r="B10" s="122">
        <v>0</v>
      </c>
      <c r="C10" s="122"/>
    </row>
    <row r="11" spans="1:3" ht="15.95">
      <c r="A11" s="5" t="s">
        <v>183</v>
      </c>
      <c r="B11" s="58"/>
      <c r="C11" s="58"/>
    </row>
    <row r="12" spans="1:3" ht="15.95">
      <c r="A12" s="5" t="s">
        <v>184</v>
      </c>
      <c r="B12" s="58"/>
      <c r="C12" s="58"/>
    </row>
    <row r="13" spans="1:3" ht="15.95">
      <c r="A13" s="5" t="s">
        <v>185</v>
      </c>
      <c r="B13" s="121"/>
      <c r="C13" s="121"/>
    </row>
    <row r="14" spans="1:3" ht="15.95">
      <c r="A14" s="5" t="s">
        <v>186</v>
      </c>
      <c r="B14" s="58"/>
      <c r="C14" s="58"/>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1">
      <c r="A1" s="73" t="s">
        <v>187</v>
      </c>
      <c r="B1" s="73"/>
      <c r="C1" s="73"/>
    </row>
    <row r="2" spans="1:6" ht="15.95">
      <c r="A2" s="20" t="s">
        <v>64</v>
      </c>
      <c r="B2" s="93" t="str">
        <f>'[2]AUTOS NOTA 321'!B2:C2</f>
        <v xml:space="preserve">SINIESTRO   LEGIS </v>
      </c>
      <c r="C2" s="94"/>
    </row>
    <row r="3" spans="1:6" ht="15.95">
      <c r="A3" s="5" t="s">
        <v>66</v>
      </c>
      <c r="B3" s="58" t="str">
        <f>'[3]GENERALES NOTA 322'!B2:C2</f>
        <v xml:space="preserve">Radicado </v>
      </c>
      <c r="C3" s="58"/>
    </row>
    <row r="4" spans="1:6" ht="15.95">
      <c r="A4" s="5" t="s">
        <v>67</v>
      </c>
      <c r="B4" s="58" t="str">
        <f>'[3]GENERALES NOTA 322'!B3:C3</f>
        <v>JUZGADO</v>
      </c>
      <c r="C4" s="58"/>
    </row>
    <row r="5" spans="1:6" ht="15.95">
      <c r="A5" s="5" t="s">
        <v>68</v>
      </c>
      <c r="B5" s="58" t="str">
        <f>'[3]GENERALES NOTA 322'!B4:C4</f>
        <v xml:space="preserve">NOMBRE Y APELLIDOS DE  LOS DEMANDADOS </v>
      </c>
      <c r="C5" s="58"/>
    </row>
    <row r="6" spans="1:6" ht="15.95">
      <c r="A6" s="5" t="s">
        <v>69</v>
      </c>
      <c r="B6" s="58" t="str">
        <f>'[3]GENERALES NOTA 322'!B5:C5</f>
        <v>COLOCAR LOS NOMBRES Y APELLIDOS, SU CALIDAD (HERMANO, HIJO ETC)  PARA LOS CONYUGES E HIJOS COLOCAR LA FECHA DE NACIMIENTO.</v>
      </c>
      <c r="C6" s="58"/>
    </row>
    <row r="7" spans="1:6" ht="15.95">
      <c r="A7" s="5" t="s">
        <v>70</v>
      </c>
      <c r="B7" s="58" t="str">
        <f>'[3]GENERALES NOTA 322'!B6:C6</f>
        <v>LLAMADA EN GARANTIA</v>
      </c>
      <c r="C7" s="58"/>
    </row>
    <row r="8" spans="1:6" ht="15.95">
      <c r="A8" s="5" t="s">
        <v>188</v>
      </c>
      <c r="B8" s="58" t="str">
        <f>'[3]GENERALES NOTA 325'!B8:C8</f>
        <v>PROBABLE GENERALES</v>
      </c>
      <c r="C8" s="58"/>
    </row>
    <row r="9" spans="1:6" ht="15.95">
      <c r="A9" s="5" t="s">
        <v>189</v>
      </c>
      <c r="B9" s="58"/>
      <c r="C9" s="58"/>
    </row>
    <row r="10" spans="1:6" ht="111" customHeight="1">
      <c r="A10" s="5" t="s">
        <v>190</v>
      </c>
      <c r="B10" s="58"/>
      <c r="C10" s="58"/>
    </row>
    <row r="11" spans="1:6" ht="21" customHeight="1">
      <c r="A11" s="123"/>
      <c r="B11" s="123"/>
      <c r="C11" s="123"/>
      <c r="E11" t="s">
        <v>125</v>
      </c>
      <c r="F11" s="22">
        <v>0.7</v>
      </c>
    </row>
    <row r="12" spans="1:6" hidden="1">
      <c r="A12" s="124"/>
      <c r="B12" s="124"/>
      <c r="C12" s="124"/>
      <c r="E12" t="s">
        <v>127</v>
      </c>
      <c r="F12" s="23">
        <v>0.3</v>
      </c>
    </row>
    <row r="13" spans="1:6" ht="18.95">
      <c r="A13" s="125" t="s">
        <v>191</v>
      </c>
      <c r="B13" s="125"/>
      <c r="C13" s="125"/>
    </row>
    <row r="14" spans="1:6" ht="15.95">
      <c r="A14" s="37" t="s">
        <v>128</v>
      </c>
      <c r="B14" s="100" t="s">
        <v>192</v>
      </c>
      <c r="C14" s="101"/>
    </row>
    <row r="15" spans="1:6" ht="32.1">
      <c r="A15" s="21" t="s">
        <v>131</v>
      </c>
      <c r="B15" s="126">
        <f>((C17+C18+C20+C21+C25+C23+C27+C29+C24+C28)-C32)*C31*C33</f>
        <v>1000000000</v>
      </c>
      <c r="C15" s="126"/>
    </row>
    <row r="16" spans="1:6" ht="15.95">
      <c r="A16" s="7" t="s">
        <v>132</v>
      </c>
      <c r="B16" s="127" t="s">
        <v>120</v>
      </c>
      <c r="C16" s="128"/>
    </row>
    <row r="17" spans="1:3" ht="15.95">
      <c r="A17" s="108"/>
      <c r="B17" s="35" t="s">
        <v>121</v>
      </c>
      <c r="C17" s="30">
        <v>1000000000</v>
      </c>
    </row>
    <row r="18" spans="1:3" ht="15.95">
      <c r="A18" s="109"/>
      <c r="B18" s="35" t="s">
        <v>122</v>
      </c>
      <c r="C18" s="30">
        <v>0</v>
      </c>
    </row>
    <row r="19" spans="1:3">
      <c r="A19" s="109"/>
      <c r="B19" s="102" t="s">
        <v>133</v>
      </c>
      <c r="C19" s="103"/>
    </row>
    <row r="20" spans="1:3" ht="15.95">
      <c r="A20" s="109"/>
      <c r="B20" s="35" t="s">
        <v>123</v>
      </c>
      <c r="C20" s="30">
        <v>0</v>
      </c>
    </row>
    <row r="21" spans="1:3" ht="32.1">
      <c r="A21" s="109"/>
      <c r="B21" s="35" t="s">
        <v>134</v>
      </c>
      <c r="C21" s="30">
        <v>0</v>
      </c>
    </row>
    <row r="22" spans="1:3">
      <c r="A22" s="109"/>
      <c r="B22" s="102" t="s">
        <v>135</v>
      </c>
      <c r="C22" s="103"/>
    </row>
    <row r="23" spans="1:3" ht="15.95">
      <c r="A23" s="109"/>
      <c r="B23" s="35" t="s">
        <v>136</v>
      </c>
      <c r="C23" s="30">
        <v>0</v>
      </c>
    </row>
    <row r="24" spans="1:3" ht="15.95">
      <c r="A24" s="109"/>
      <c r="B24" s="35" t="s">
        <v>121</v>
      </c>
      <c r="C24" s="30">
        <v>0</v>
      </c>
    </row>
    <row r="25" spans="1:3" ht="15.95">
      <c r="A25" s="109"/>
      <c r="B25" s="35" t="s">
        <v>122</v>
      </c>
      <c r="C25" s="30">
        <v>0</v>
      </c>
    </row>
    <row r="26" spans="1:3">
      <c r="A26" s="109"/>
      <c r="B26" s="102" t="s">
        <v>137</v>
      </c>
      <c r="C26" s="103"/>
    </row>
    <row r="27" spans="1:3">
      <c r="A27" s="109"/>
      <c r="B27" s="35"/>
      <c r="C27" s="30"/>
    </row>
    <row r="28" spans="1:3" ht="15.95">
      <c r="A28" s="109"/>
      <c r="B28" s="35" t="s">
        <v>121</v>
      </c>
      <c r="C28" s="30">
        <v>0</v>
      </c>
    </row>
    <row r="29" spans="1:3" ht="15.95">
      <c r="A29" s="109"/>
      <c r="B29" s="35" t="s">
        <v>122</v>
      </c>
      <c r="C29" s="30">
        <v>0</v>
      </c>
    </row>
    <row r="30" spans="1:3">
      <c r="A30" s="109"/>
      <c r="B30" s="102" t="s">
        <v>138</v>
      </c>
      <c r="C30" s="103"/>
    </row>
    <row r="31" spans="1:3" ht="15.95">
      <c r="A31" s="109"/>
      <c r="B31" s="35" t="s">
        <v>139</v>
      </c>
      <c r="C31" s="31">
        <v>1</v>
      </c>
    </row>
    <row r="32" spans="1:3" ht="15.95">
      <c r="A32" s="109"/>
      <c r="B32" s="35" t="s">
        <v>77</v>
      </c>
      <c r="C32" s="32">
        <v>0</v>
      </c>
    </row>
    <row r="33" spans="1:3" ht="15.95">
      <c r="A33" s="109"/>
      <c r="B33" s="35" t="s">
        <v>141</v>
      </c>
      <c r="C33" s="31">
        <v>1</v>
      </c>
    </row>
    <row r="34" spans="1:3" ht="15.95">
      <c r="A34" s="24" t="s">
        <v>142</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78</v>
      </c>
      <c r="B1" t="s">
        <v>83</v>
      </c>
      <c r="C1" s="9" t="s">
        <v>85</v>
      </c>
      <c r="D1" s="9" t="s">
        <v>193</v>
      </c>
      <c r="E1" s="3" t="s">
        <v>92</v>
      </c>
      <c r="F1" s="2" t="s">
        <v>125</v>
      </c>
      <c r="G1" s="4">
        <v>0</v>
      </c>
      <c r="H1" t="s">
        <v>194</v>
      </c>
      <c r="I1" t="s">
        <v>195</v>
      </c>
      <c r="K1" t="s">
        <v>196</v>
      </c>
      <c r="L1" s="28" t="s">
        <v>197</v>
      </c>
      <c r="M1" t="s">
        <v>79</v>
      </c>
      <c r="N1" t="s">
        <v>125</v>
      </c>
      <c r="O1" t="s">
        <v>198</v>
      </c>
    </row>
    <row r="2" spans="1:15">
      <c r="A2" t="s">
        <v>79</v>
      </c>
      <c r="B2" t="s">
        <v>153</v>
      </c>
      <c r="C2" t="s">
        <v>199</v>
      </c>
      <c r="D2" s="2" t="s">
        <v>200</v>
      </c>
      <c r="E2" s="1" t="s">
        <v>201</v>
      </c>
      <c r="F2" s="2" t="s">
        <v>192</v>
      </c>
      <c r="G2" s="4">
        <v>0.7</v>
      </c>
      <c r="H2" t="s">
        <v>32</v>
      </c>
      <c r="I2" t="s">
        <v>202</v>
      </c>
      <c r="K2" t="s">
        <v>10</v>
      </c>
      <c r="L2" s="28" t="s">
        <v>75</v>
      </c>
      <c r="M2" t="s">
        <v>203</v>
      </c>
      <c r="N2" t="s">
        <v>127</v>
      </c>
      <c r="O2" t="s">
        <v>153</v>
      </c>
    </row>
    <row r="3" spans="1:15">
      <c r="A3" t="s">
        <v>203</v>
      </c>
      <c r="C3" t="s">
        <v>204</v>
      </c>
      <c r="D3" s="2" t="s">
        <v>205</v>
      </c>
      <c r="E3" s="1" t="s">
        <v>206</v>
      </c>
      <c r="F3" s="2" t="s">
        <v>127</v>
      </c>
      <c r="G3" s="4">
        <v>0.3</v>
      </c>
      <c r="H3" t="s">
        <v>207</v>
      </c>
      <c r="I3" t="s">
        <v>208</v>
      </c>
      <c r="L3" s="28" t="s">
        <v>209</v>
      </c>
      <c r="M3" t="s">
        <v>210</v>
      </c>
      <c r="N3" t="s">
        <v>192</v>
      </c>
    </row>
    <row r="4" spans="1:15">
      <c r="A4" t="s">
        <v>210</v>
      </c>
      <c r="C4" t="s">
        <v>86</v>
      </c>
      <c r="E4" s="1" t="s">
        <v>211</v>
      </c>
      <c r="H4" t="s">
        <v>212</v>
      </c>
      <c r="I4" t="s">
        <v>213</v>
      </c>
      <c r="L4" t="s">
        <v>214</v>
      </c>
    </row>
    <row r="5" spans="1:15">
      <c r="A5" t="s">
        <v>215</v>
      </c>
      <c r="E5" s="1" t="s">
        <v>216</v>
      </c>
      <c r="H5" t="s">
        <v>217</v>
      </c>
      <c r="I5" t="s">
        <v>218</v>
      </c>
      <c r="L5" s="28" t="s">
        <v>219</v>
      </c>
    </row>
    <row r="6" spans="1:15">
      <c r="E6" s="1" t="s">
        <v>220</v>
      </c>
      <c r="I6" t="s">
        <v>40</v>
      </c>
      <c r="L6" s="28" t="s">
        <v>12</v>
      </c>
    </row>
    <row r="7" spans="1:15">
      <c r="E7" s="1" t="s">
        <v>93</v>
      </c>
      <c r="I7" t="s">
        <v>221</v>
      </c>
      <c r="L7" s="28" t="s">
        <v>222</v>
      </c>
    </row>
    <row r="8" spans="1:15">
      <c r="E8" s="1" t="s">
        <v>223</v>
      </c>
      <c r="L8" s="28" t="s">
        <v>135</v>
      </c>
    </row>
    <row r="9" spans="1:15">
      <c r="L9" s="28" t="s">
        <v>224</v>
      </c>
    </row>
    <row r="10" spans="1:15">
      <c r="L10" s="28" t="s">
        <v>225</v>
      </c>
    </row>
    <row r="11" spans="1:15">
      <c r="L11" s="28" t="s">
        <v>226</v>
      </c>
    </row>
    <row r="12" spans="1:15">
      <c r="L12" s="28" t="s">
        <v>227</v>
      </c>
    </row>
    <row r="13" spans="1:15">
      <c r="L13" s="28" t="s">
        <v>30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2025-08-28T17:09:54Z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